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a289\Desktop\"/>
    </mc:Choice>
  </mc:AlternateContent>
  <bookViews>
    <workbookView xWindow="0" yWindow="0" windowWidth="19170" windowHeight="4710" tabRatio="973"/>
  </bookViews>
  <sheets>
    <sheet name="Tabella 1" sheetId="5" r:id="rId1"/>
    <sheet name="Tabella 2" sheetId="20" r:id="rId2"/>
    <sheet name="Tabella 3" sheetId="24" r:id="rId3"/>
    <sheet name="Tabella 4" sheetId="33" r:id="rId4"/>
  </sheets>
  <calcPr calcId="162913"/>
</workbook>
</file>

<file path=xl/calcChain.xml><?xml version="1.0" encoding="utf-8"?>
<calcChain xmlns="http://schemas.openxmlformats.org/spreadsheetml/2006/main">
  <c r="H11" i="5" l="1"/>
  <c r="F16" i="5"/>
  <c r="F37" i="5"/>
  <c r="H35" i="5"/>
  <c r="G35" i="5"/>
  <c r="F35" i="5"/>
  <c r="F32" i="5"/>
  <c r="H31" i="5"/>
  <c r="G31" i="5"/>
  <c r="F31" i="5"/>
  <c r="H29" i="5"/>
  <c r="H30" i="5"/>
  <c r="G30" i="5"/>
  <c r="F30" i="5"/>
  <c r="H28" i="5"/>
  <c r="G29" i="5"/>
  <c r="F29" i="5"/>
  <c r="G28" i="5"/>
  <c r="F28" i="5"/>
  <c r="H27" i="5"/>
  <c r="G27" i="5"/>
  <c r="F27" i="5"/>
  <c r="H20" i="5"/>
  <c r="G20" i="5"/>
  <c r="F20" i="5"/>
  <c r="H15" i="5"/>
  <c r="G15" i="5"/>
  <c r="F15" i="5"/>
  <c r="H14" i="5"/>
  <c r="G14" i="5"/>
  <c r="F14" i="5"/>
  <c r="H12" i="5"/>
  <c r="G12" i="5"/>
  <c r="F12" i="5"/>
  <c r="G11" i="5" l="1"/>
  <c r="F11" i="5"/>
</calcChain>
</file>

<file path=xl/sharedStrings.xml><?xml version="1.0" encoding="utf-8"?>
<sst xmlns="http://schemas.openxmlformats.org/spreadsheetml/2006/main" count="169" uniqueCount="50">
  <si>
    <t>PERSONALE DIPENDENTE  (*) (Conto Annuale)</t>
  </si>
  <si>
    <t>T1</t>
  </si>
  <si>
    <t xml:space="preserve">T12 </t>
  </si>
  <si>
    <t>T13</t>
  </si>
  <si>
    <t xml:space="preserve">Numero Mensilità </t>
  </si>
  <si>
    <t>Totale Spese Accessorie</t>
  </si>
  <si>
    <t>Tipologia di Personale</t>
  </si>
  <si>
    <t>Totale Spese a Carattere Stipendiale</t>
  </si>
  <si>
    <t>RUOLO SANITARIO</t>
  </si>
  <si>
    <t>Dirigenza</t>
  </si>
  <si>
    <t>Comparto</t>
  </si>
  <si>
    <t xml:space="preserve"> - Medico - veterinaria</t>
  </si>
  <si>
    <t xml:space="preserve"> - Sanitaria</t>
  </si>
  <si>
    <t xml:space="preserve"> - Categoria Ds</t>
  </si>
  <si>
    <t xml:space="preserve"> - Categoria D</t>
  </si>
  <si>
    <t xml:space="preserve"> - Categoria C</t>
  </si>
  <si>
    <t xml:space="preserve"> - Categoria Bs</t>
  </si>
  <si>
    <t>RUOLO PROFESSIONALE</t>
  </si>
  <si>
    <t>Livello dirigenziale</t>
  </si>
  <si>
    <t>RUOLO TECNICO</t>
  </si>
  <si>
    <t xml:space="preserve"> - Categoria B</t>
  </si>
  <si>
    <t xml:space="preserve"> - Categoria A</t>
  </si>
  <si>
    <t>RUOLO AMMINISTRATIVO</t>
  </si>
  <si>
    <t>(*) E' necessario comprendere anche il personale dipendente del comparto a tempo determinato che però è rilevato nella Tabella 2 del conto annuale con diverso criterio (uomini-anno)</t>
  </si>
  <si>
    <t>PERSONALE DIPENDENTE  (Conto Annuale)</t>
  </si>
  <si>
    <t>T1A</t>
  </si>
  <si>
    <t>T1C</t>
  </si>
  <si>
    <t>PERSONALE UNIVERSITARIO (Conto Annuale T1B)</t>
  </si>
  <si>
    <t>PERSONALE CON ALTRO CONTRATTO - FORMAZIONE LAVORO (Conto Annuale T2)</t>
  </si>
  <si>
    <t>PERSONALE CON ALTRO CONTRATTO - CONTRATTO DI SOMMINISTRAZIONE (Conto Annuale T2)</t>
  </si>
  <si>
    <t>PERSONALE CON ALTRO CONTRATTO - LSU (Conto Annuale T2)</t>
  </si>
  <si>
    <t>PERSONALE IN CONVENZIONE (FLS12 quadro E per MMG e PLS)</t>
  </si>
  <si>
    <t>MEDICINA DI BASE</t>
  </si>
  <si>
    <t>MMG</t>
  </si>
  <si>
    <t>PLS</t>
  </si>
  <si>
    <t>Continuità assistenzale</t>
  </si>
  <si>
    <t>Altro</t>
  </si>
  <si>
    <t>3. Dati relativi al personale</t>
  </si>
  <si>
    <t>uomini-anno 31/12/2020</t>
  </si>
  <si>
    <t>uomini-anno 31/12/2019</t>
  </si>
  <si>
    <t>Personale al 31/12/2020</t>
  </si>
  <si>
    <t>di cui Personale Part Time al 31/12/2020</t>
  </si>
  <si>
    <t>di cui Personale Part Time al 31/12/2019</t>
  </si>
  <si>
    <t>Personale al 31/12/2019</t>
  </si>
  <si>
    <t>Personale in comando 31/12/2019 ad altri enti</t>
  </si>
  <si>
    <t>Personale in comando 31/12/2019 da altri enti</t>
  </si>
  <si>
    <t>Personale in comando 31/12/2020 ad altri enti</t>
  </si>
  <si>
    <t>Personale in comando 31/12/2020 da altri enti</t>
  </si>
  <si>
    <t>Dati sull'occupazione</t>
  </si>
  <si>
    <t xml:space="preserve">Dati sull'occupazione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</si>
</sst>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b/>
      <sz val="10"/>
      <color indexed="8"/>
      <name val="DecimaWE Rg"/>
    </font>
    <font>
      <sz val="10"/>
      <color indexed="8"/>
      <name val="DecimaWE Rg"/>
    </font>
    <font>
      <b/>
      <sz val="14"/>
      <color indexed="8"/>
      <name val="DecimaWE Rg"/>
    </font>
    <font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abSelected="1" topLeftCell="B1" workbookViewId="0">
      <selection activeCell="B4" sqref="B4:H4"/>
    </sheetView>
  </sheetViews>
  <sheetFormatPr defaultColWidth="9.140625" defaultRowHeight="12.75"/>
  <cols>
    <col min="1" max="1" width="9.140625" style="11"/>
    <col min="2" max="2" width="41.7109375" style="11" customWidth="1"/>
    <col min="3" max="4" width="18.28515625" style="11" customWidth="1"/>
    <col min="5" max="5" width="17.85546875" style="11" customWidth="1"/>
    <col min="6" max="8" width="18.28515625" style="11" customWidth="1"/>
    <col min="9" max="10" width="19.5703125" style="11" customWidth="1"/>
    <col min="11" max="16384" width="9.140625" style="11"/>
  </cols>
  <sheetData>
    <row r="1" spans="2:8" ht="18">
      <c r="B1" s="26" t="s">
        <v>37</v>
      </c>
      <c r="C1" s="26"/>
      <c r="D1" s="26"/>
      <c r="E1" s="26"/>
      <c r="F1" s="26"/>
      <c r="G1" s="26"/>
      <c r="H1" s="26"/>
    </row>
    <row r="4" spans="2:8">
      <c r="B4" s="27" t="s">
        <v>48</v>
      </c>
      <c r="C4" s="28"/>
      <c r="D4" s="28"/>
      <c r="E4" s="28"/>
      <c r="F4" s="28"/>
      <c r="G4" s="28"/>
      <c r="H4" s="29"/>
    </row>
    <row r="5" spans="2:8" ht="6" customHeight="1"/>
    <row r="6" spans="2:8">
      <c r="B6" s="30" t="s">
        <v>0</v>
      </c>
      <c r="C6" s="31"/>
      <c r="D6" s="31"/>
      <c r="E6" s="31"/>
      <c r="F6" s="31"/>
      <c r="G6" s="31"/>
      <c r="H6" s="32"/>
    </row>
    <row r="7" spans="2:8">
      <c r="B7" s="33" t="s">
        <v>1</v>
      </c>
      <c r="C7" s="34"/>
      <c r="D7" s="34"/>
      <c r="E7" s="35"/>
      <c r="F7" s="15" t="s">
        <v>2</v>
      </c>
      <c r="G7" s="16" t="s">
        <v>2</v>
      </c>
      <c r="H7" s="17" t="s">
        <v>3</v>
      </c>
    </row>
    <row r="8" spans="2:8" ht="38.25">
      <c r="B8" s="9" t="s">
        <v>6</v>
      </c>
      <c r="C8" s="10" t="s">
        <v>43</v>
      </c>
      <c r="D8" s="10" t="s">
        <v>42</v>
      </c>
      <c r="E8" s="10" t="s">
        <v>40</v>
      </c>
      <c r="F8" s="10" t="s">
        <v>4</v>
      </c>
      <c r="G8" s="10" t="s">
        <v>7</v>
      </c>
      <c r="H8" s="10" t="s">
        <v>5</v>
      </c>
    </row>
    <row r="9" spans="2:8">
      <c r="B9" s="4" t="s">
        <v>8</v>
      </c>
      <c r="C9" s="5"/>
      <c r="D9" s="5"/>
      <c r="E9" s="5"/>
      <c r="F9" s="5"/>
      <c r="G9" s="5"/>
      <c r="H9" s="5"/>
    </row>
    <row r="10" spans="2:8">
      <c r="B10" s="14" t="s">
        <v>9</v>
      </c>
      <c r="C10" s="6"/>
      <c r="D10" s="6"/>
      <c r="E10" s="6"/>
      <c r="F10" s="18"/>
      <c r="G10" s="6"/>
      <c r="H10" s="6"/>
    </row>
    <row r="11" spans="2:8">
      <c r="B11" s="6" t="s">
        <v>11</v>
      </c>
      <c r="C11" s="6"/>
      <c r="D11" s="6"/>
      <c r="E11" s="6">
        <v>801</v>
      </c>
      <c r="F11" s="18">
        <f>459+597.5+7614.98+232.29+11.96+24+99.58+24+35.8</f>
        <v>9099.1099999999988</v>
      </c>
      <c r="G11" s="18">
        <f>1964785+2394749+29968601+867875+51723+97550+407156+92264+137117</f>
        <v>35981820</v>
      </c>
      <c r="H11" s="18">
        <f>2572347+1900540+17831915+236652+52034+80189+238460+25135+27775+94</f>
        <v>22965141</v>
      </c>
    </row>
    <row r="12" spans="2:8">
      <c r="B12" s="6" t="s">
        <v>12</v>
      </c>
      <c r="C12" s="6"/>
      <c r="D12" s="6"/>
      <c r="E12" s="6">
        <v>123</v>
      </c>
      <c r="F12" s="18">
        <f>24+22.72+152.56+1.63+131.74+11.6+12+19+53+12+65+763.78+12+24+24+47.7+12+12</f>
        <v>1400.73</v>
      </c>
      <c r="G12" s="18">
        <f>94986+86926+585903+6469+502634+46054+47566+75626+202696+47493+252276+2933927+46072+93481+91514+182148+45286+45286</f>
        <v>5386343</v>
      </c>
      <c r="H12" s="18">
        <f>97708+41093+168141+3935+152741+19643+45015+36886+91006+49776+145676+726286+28085+62327+17476+16466+18014+1792</f>
        <v>1722066</v>
      </c>
    </row>
    <row r="13" spans="2:8">
      <c r="B13" s="14" t="s">
        <v>10</v>
      </c>
      <c r="C13" s="6"/>
      <c r="D13" s="6"/>
      <c r="E13" s="6"/>
      <c r="F13" s="18"/>
      <c r="G13" s="18"/>
      <c r="H13" s="18"/>
    </row>
    <row r="14" spans="2:8">
      <c r="B14" s="6" t="s">
        <v>13</v>
      </c>
      <c r="C14" s="6"/>
      <c r="D14" s="6"/>
      <c r="E14" s="6">
        <v>67</v>
      </c>
      <c r="F14" s="18">
        <f>657.23+59+159+23.7</f>
        <v>898.93000000000006</v>
      </c>
      <c r="G14" s="18">
        <f>1714025+153471+406701+60612</f>
        <v>2334809</v>
      </c>
      <c r="H14" s="18">
        <f>387664+34135+103677+11600</f>
        <v>537076</v>
      </c>
    </row>
    <row r="15" spans="2:8">
      <c r="B15" s="6" t="s">
        <v>14</v>
      </c>
      <c r="C15" s="6"/>
      <c r="D15" s="6"/>
      <c r="E15" s="6">
        <v>3246</v>
      </c>
      <c r="F15" s="18">
        <f>27034.37+4017.66+1268.58+2221.87</f>
        <v>34542.480000000003</v>
      </c>
      <c r="G15" s="18">
        <f>61611854+9127164+2904644+5040325</f>
        <v>78683987</v>
      </c>
      <c r="H15" s="18">
        <f>10836369+1220308+548319+357089</f>
        <v>12962085</v>
      </c>
    </row>
    <row r="16" spans="2:8">
      <c r="B16" s="6" t="s">
        <v>15</v>
      </c>
      <c r="C16" s="6"/>
      <c r="D16" s="6"/>
      <c r="E16" s="6">
        <v>46</v>
      </c>
      <c r="F16" s="18">
        <f>685.01</f>
        <v>685.01</v>
      </c>
      <c r="G16" s="18">
        <v>1465829</v>
      </c>
      <c r="H16" s="18">
        <v>170717</v>
      </c>
    </row>
    <row r="17" spans="2:8" ht="13.5" thickBot="1">
      <c r="B17" s="7" t="s">
        <v>16</v>
      </c>
      <c r="C17" s="7"/>
      <c r="D17" s="7"/>
      <c r="E17" s="7"/>
      <c r="F17" s="19"/>
      <c r="G17" s="19"/>
      <c r="H17" s="19"/>
    </row>
    <row r="18" spans="2:8" ht="13.5" thickTop="1">
      <c r="B18" s="4" t="s">
        <v>17</v>
      </c>
      <c r="C18" s="5"/>
      <c r="D18" s="5"/>
      <c r="E18" s="5"/>
      <c r="F18" s="20"/>
      <c r="G18" s="20"/>
      <c r="H18" s="20"/>
    </row>
    <row r="19" spans="2:8">
      <c r="B19" s="14" t="s">
        <v>9</v>
      </c>
      <c r="C19" s="6"/>
      <c r="D19" s="6"/>
      <c r="E19" s="6"/>
      <c r="F19" s="18"/>
      <c r="G19" s="18"/>
      <c r="H19" s="18"/>
    </row>
    <row r="20" spans="2:8">
      <c r="B20" s="6" t="s">
        <v>18</v>
      </c>
      <c r="C20" s="6"/>
      <c r="D20" s="6"/>
      <c r="E20" s="6">
        <v>14</v>
      </c>
      <c r="F20" s="18">
        <f>31.4+31.77+94.99</f>
        <v>158.16</v>
      </c>
      <c r="G20" s="18">
        <f>124801+120456+344720</f>
        <v>589977</v>
      </c>
      <c r="H20" s="18">
        <f>78508+43432+30615</f>
        <v>152555</v>
      </c>
    </row>
    <row r="21" spans="2:8">
      <c r="B21" s="14" t="s">
        <v>10</v>
      </c>
      <c r="C21" s="6"/>
      <c r="D21" s="6"/>
      <c r="E21" s="6"/>
      <c r="F21" s="18"/>
      <c r="G21" s="18"/>
      <c r="H21" s="18"/>
    </row>
    <row r="22" spans="2:8" ht="13.5" thickBot="1">
      <c r="B22" s="7" t="s">
        <v>14</v>
      </c>
      <c r="C22" s="7"/>
      <c r="D22" s="7"/>
      <c r="E22" s="7">
        <v>0</v>
      </c>
      <c r="F22" s="19"/>
      <c r="G22" s="19"/>
      <c r="H22" s="19"/>
    </row>
    <row r="23" spans="2:8" ht="13.5" thickTop="1">
      <c r="B23" s="4" t="s">
        <v>19</v>
      </c>
      <c r="C23" s="5"/>
      <c r="D23" s="5"/>
      <c r="E23" s="5"/>
      <c r="F23" s="20"/>
      <c r="G23" s="20"/>
      <c r="H23" s="20"/>
    </row>
    <row r="24" spans="2:8">
      <c r="B24" s="14" t="s">
        <v>9</v>
      </c>
      <c r="C24" s="6"/>
      <c r="D24" s="6"/>
      <c r="E24" s="6"/>
      <c r="F24" s="18"/>
      <c r="G24" s="18"/>
      <c r="H24" s="18"/>
    </row>
    <row r="25" spans="2:8">
      <c r="B25" s="6" t="s">
        <v>18</v>
      </c>
      <c r="C25" s="6"/>
      <c r="D25" s="6"/>
      <c r="E25" s="6">
        <v>1</v>
      </c>
      <c r="F25" s="18">
        <v>1</v>
      </c>
      <c r="G25" s="18">
        <v>3958</v>
      </c>
      <c r="H25" s="18">
        <v>102</v>
      </c>
    </row>
    <row r="26" spans="2:8">
      <c r="B26" s="14" t="s">
        <v>10</v>
      </c>
      <c r="C26" s="6"/>
      <c r="D26" s="6"/>
      <c r="E26" s="6"/>
      <c r="F26" s="18"/>
      <c r="G26" s="18"/>
      <c r="H26" s="18"/>
    </row>
    <row r="27" spans="2:8">
      <c r="B27" s="6" t="s">
        <v>13</v>
      </c>
      <c r="C27" s="6"/>
      <c r="D27" s="6"/>
      <c r="E27" s="6">
        <v>6</v>
      </c>
      <c r="F27" s="18">
        <f>30+37</f>
        <v>67</v>
      </c>
      <c r="G27" s="18">
        <f>71161+87162</f>
        <v>158323</v>
      </c>
      <c r="H27" s="18">
        <f>774+10657</f>
        <v>11431</v>
      </c>
    </row>
    <row r="28" spans="2:8">
      <c r="B28" s="6" t="s">
        <v>14</v>
      </c>
      <c r="C28" s="6"/>
      <c r="D28" s="6"/>
      <c r="E28" s="6">
        <v>73</v>
      </c>
      <c r="F28" s="18">
        <f>354.98+521.01</f>
        <v>875.99</v>
      </c>
      <c r="G28" s="18">
        <f>790611+1189819</f>
        <v>1980430</v>
      </c>
      <c r="H28" s="18">
        <f>65375+88507</f>
        <v>153882</v>
      </c>
    </row>
    <row r="29" spans="2:8">
      <c r="B29" s="6" t="s">
        <v>15</v>
      </c>
      <c r="C29" s="6"/>
      <c r="D29" s="6"/>
      <c r="E29" s="6">
        <v>55</v>
      </c>
      <c r="F29" s="18">
        <f>266.29+24+454.53</f>
        <v>744.81999999999994</v>
      </c>
      <c r="G29" s="18">
        <f>557626+46784+956911</f>
        <v>1561321</v>
      </c>
      <c r="H29" s="18">
        <f>33315+806+169977</f>
        <v>204098</v>
      </c>
    </row>
    <row r="30" spans="2:8">
      <c r="B30" s="6" t="s">
        <v>16</v>
      </c>
      <c r="C30" s="6"/>
      <c r="D30" s="6"/>
      <c r="E30" s="6">
        <v>1069</v>
      </c>
      <c r="F30" s="18">
        <f>919.1+10227.07</f>
        <v>11146.17</v>
      </c>
      <c r="G30" s="18">
        <f>1708307+18272215</f>
        <v>19980522</v>
      </c>
      <c r="H30" s="18">
        <f>352828+3069181</f>
        <v>3422009</v>
      </c>
    </row>
    <row r="31" spans="2:8">
      <c r="B31" s="6" t="s">
        <v>20</v>
      </c>
      <c r="C31" s="6"/>
      <c r="D31" s="6"/>
      <c r="E31" s="6">
        <v>109</v>
      </c>
      <c r="F31" s="18">
        <f>1158.79+159.8</f>
        <v>1318.59</v>
      </c>
      <c r="G31" s="18">
        <f>1997907+292835</f>
        <v>2290742</v>
      </c>
      <c r="H31" s="18">
        <f>313430+17966</f>
        <v>331396</v>
      </c>
    </row>
    <row r="32" spans="2:8" ht="13.5" thickBot="1">
      <c r="B32" s="7" t="s">
        <v>21</v>
      </c>
      <c r="C32" s="7"/>
      <c r="D32" s="7"/>
      <c r="E32" s="7">
        <v>134</v>
      </c>
      <c r="F32" s="19">
        <f>1647.44</f>
        <v>1647.44</v>
      </c>
      <c r="G32" s="19">
        <v>2742723</v>
      </c>
      <c r="H32" s="19">
        <v>441119</v>
      </c>
    </row>
    <row r="33" spans="2:10" ht="13.5" thickTop="1">
      <c r="B33" s="4" t="s">
        <v>22</v>
      </c>
      <c r="C33" s="5"/>
      <c r="D33" s="5"/>
      <c r="E33" s="5"/>
      <c r="F33" s="20"/>
      <c r="G33" s="20"/>
      <c r="H33" s="20"/>
    </row>
    <row r="34" spans="2:10">
      <c r="B34" s="14" t="s">
        <v>9</v>
      </c>
      <c r="C34" s="6"/>
      <c r="D34" s="6"/>
      <c r="E34" s="6"/>
      <c r="F34" s="18"/>
      <c r="G34" s="18"/>
      <c r="H34" s="18"/>
    </row>
    <row r="35" spans="2:10">
      <c r="B35" s="6" t="s">
        <v>18</v>
      </c>
      <c r="C35" s="6"/>
      <c r="D35" s="6"/>
      <c r="E35" s="6">
        <v>22</v>
      </c>
      <c r="F35" s="18">
        <f>90+51.93+94.43+12</f>
        <v>248.36</v>
      </c>
      <c r="G35" s="18">
        <f>349950+194099+348915+44641</f>
        <v>937605</v>
      </c>
      <c r="H35" s="18">
        <f>239373+47998+23938+8272</f>
        <v>319581</v>
      </c>
    </row>
    <row r="36" spans="2:10">
      <c r="B36" s="14" t="s">
        <v>10</v>
      </c>
      <c r="C36" s="6"/>
      <c r="D36" s="6"/>
      <c r="E36" s="6"/>
      <c r="F36" s="18"/>
      <c r="G36" s="18"/>
      <c r="H36" s="18"/>
    </row>
    <row r="37" spans="2:10">
      <c r="B37" s="6" t="s">
        <v>13</v>
      </c>
      <c r="C37" s="6"/>
      <c r="D37" s="6"/>
      <c r="E37" s="6">
        <v>26</v>
      </c>
      <c r="F37" s="18">
        <f>301.99</f>
        <v>301.99</v>
      </c>
      <c r="G37" s="18">
        <v>742899</v>
      </c>
      <c r="H37" s="18">
        <v>84119</v>
      </c>
    </row>
    <row r="38" spans="2:10">
      <c r="B38" s="6" t="s">
        <v>14</v>
      </c>
      <c r="C38" s="6"/>
      <c r="D38" s="6"/>
      <c r="E38" s="6">
        <v>117</v>
      </c>
      <c r="F38" s="18">
        <v>1243.25</v>
      </c>
      <c r="G38" s="18">
        <v>2777570</v>
      </c>
      <c r="H38" s="18">
        <v>127360</v>
      </c>
    </row>
    <row r="39" spans="2:10">
      <c r="B39" s="6" t="s">
        <v>15</v>
      </c>
      <c r="C39" s="6"/>
      <c r="D39" s="6"/>
      <c r="E39" s="6">
        <v>183</v>
      </c>
      <c r="F39" s="18">
        <v>1944.57</v>
      </c>
      <c r="G39" s="18">
        <v>3992853</v>
      </c>
      <c r="H39" s="18">
        <v>101434</v>
      </c>
    </row>
    <row r="40" spans="2:10">
      <c r="B40" s="6" t="s">
        <v>16</v>
      </c>
      <c r="C40" s="6"/>
      <c r="D40" s="6"/>
      <c r="E40" s="6">
        <v>51</v>
      </c>
      <c r="F40" s="18">
        <v>659.27</v>
      </c>
      <c r="G40" s="18">
        <v>1224318</v>
      </c>
      <c r="H40" s="18">
        <v>48195</v>
      </c>
    </row>
    <row r="41" spans="2:10">
      <c r="B41" s="6" t="s">
        <v>20</v>
      </c>
      <c r="C41" s="6"/>
      <c r="D41" s="6"/>
      <c r="E41" s="6">
        <v>69</v>
      </c>
      <c r="F41" s="18">
        <v>800.35</v>
      </c>
      <c r="G41" s="18">
        <v>1402765</v>
      </c>
      <c r="H41" s="18">
        <v>42809</v>
      </c>
    </row>
    <row r="42" spans="2:10">
      <c r="B42" s="8" t="s">
        <v>21</v>
      </c>
      <c r="C42" s="8"/>
      <c r="D42" s="8"/>
      <c r="E42" s="8">
        <v>7</v>
      </c>
      <c r="F42" s="21">
        <v>76.42</v>
      </c>
      <c r="G42" s="21">
        <v>122878</v>
      </c>
      <c r="H42" s="21">
        <v>5776</v>
      </c>
    </row>
    <row r="43" spans="2:10">
      <c r="F43" s="22"/>
      <c r="G43" s="23"/>
      <c r="H43" s="22"/>
      <c r="I43" s="24"/>
      <c r="J43" s="24"/>
    </row>
    <row r="44" spans="2:10" ht="18" customHeight="1">
      <c r="B44" s="25" t="s">
        <v>23</v>
      </c>
      <c r="C44" s="25"/>
      <c r="D44" s="25"/>
      <c r="E44" s="25"/>
      <c r="F44" s="25"/>
      <c r="G44" s="25"/>
      <c r="H44" s="25"/>
    </row>
  </sheetData>
  <mergeCells count="5">
    <mergeCell ref="B44:H44"/>
    <mergeCell ref="B1:H1"/>
    <mergeCell ref="B4:H4"/>
    <mergeCell ref="B6:H6"/>
    <mergeCell ref="B7:E7"/>
  </mergeCells>
  <phoneticPr fontId="5" type="noConversion"/>
  <pageMargins left="0.43307086614173229" right="0.43307086614173229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43"/>
  <sheetViews>
    <sheetView workbookViewId="0">
      <selection activeCell="H18" sqref="H18"/>
    </sheetView>
  </sheetViews>
  <sheetFormatPr defaultColWidth="9.140625" defaultRowHeight="12.75"/>
  <cols>
    <col min="1" max="1" width="9.140625" style="11"/>
    <col min="2" max="2" width="51.85546875" style="11" customWidth="1"/>
    <col min="3" max="3" width="19.5703125" style="11" customWidth="1"/>
    <col min="4" max="4" width="16.28515625" style="11" customWidth="1"/>
    <col min="5" max="8" width="19.5703125" style="11" customWidth="1"/>
    <col min="9" max="16384" width="9.140625" style="11"/>
  </cols>
  <sheetData>
    <row r="3" spans="2:6">
      <c r="B3" s="27" t="s">
        <v>49</v>
      </c>
      <c r="C3" s="28"/>
      <c r="D3" s="28"/>
      <c r="E3" s="28"/>
      <c r="F3" s="29"/>
    </row>
    <row r="4" spans="2:6" ht="6" customHeight="1"/>
    <row r="5" spans="2:6">
      <c r="B5" s="30" t="s">
        <v>24</v>
      </c>
      <c r="C5" s="31"/>
      <c r="D5" s="31"/>
      <c r="E5" s="31"/>
      <c r="F5" s="32"/>
    </row>
    <row r="6" spans="2:6">
      <c r="B6" s="12"/>
      <c r="C6" s="15" t="s">
        <v>25</v>
      </c>
      <c r="D6" s="15" t="s">
        <v>26</v>
      </c>
      <c r="E6" s="15" t="s">
        <v>25</v>
      </c>
      <c r="F6" s="13" t="s">
        <v>26</v>
      </c>
    </row>
    <row r="7" spans="2:6" ht="51">
      <c r="B7" s="9" t="s">
        <v>6</v>
      </c>
      <c r="C7" s="10" t="s">
        <v>44</v>
      </c>
      <c r="D7" s="10" t="s">
        <v>45</v>
      </c>
      <c r="E7" s="10" t="s">
        <v>46</v>
      </c>
      <c r="F7" s="10" t="s">
        <v>47</v>
      </c>
    </row>
    <row r="8" spans="2:6">
      <c r="B8" s="4" t="s">
        <v>8</v>
      </c>
      <c r="C8" s="5"/>
      <c r="D8" s="5"/>
      <c r="E8" s="5"/>
      <c r="F8" s="5"/>
    </row>
    <row r="9" spans="2:6">
      <c r="B9" s="14" t="s">
        <v>9</v>
      </c>
      <c r="C9" s="6"/>
      <c r="D9" s="6"/>
      <c r="E9" s="6"/>
      <c r="F9" s="6"/>
    </row>
    <row r="10" spans="2:6">
      <c r="B10" s="6" t="s">
        <v>11</v>
      </c>
      <c r="C10" s="6"/>
      <c r="D10" s="6"/>
      <c r="E10" s="6">
        <v>4</v>
      </c>
      <c r="F10" s="6">
        <v>5</v>
      </c>
    </row>
    <row r="11" spans="2:6">
      <c r="B11" s="6" t="s">
        <v>12</v>
      </c>
      <c r="C11" s="6"/>
      <c r="D11" s="6"/>
      <c r="E11" s="6">
        <v>1</v>
      </c>
      <c r="F11" s="6"/>
    </row>
    <row r="12" spans="2:6">
      <c r="B12" s="14" t="s">
        <v>10</v>
      </c>
      <c r="C12" s="6"/>
      <c r="D12" s="6"/>
      <c r="E12" s="6"/>
      <c r="F12" s="6"/>
    </row>
    <row r="13" spans="2:6">
      <c r="B13" s="6" t="s">
        <v>13</v>
      </c>
      <c r="C13" s="6"/>
      <c r="D13" s="6"/>
      <c r="E13" s="6"/>
      <c r="F13" s="6"/>
    </row>
    <row r="14" spans="2:6">
      <c r="B14" s="6" t="s">
        <v>14</v>
      </c>
      <c r="C14" s="6"/>
      <c r="D14" s="6"/>
      <c r="E14" s="6">
        <v>4</v>
      </c>
      <c r="F14" s="6">
        <v>1</v>
      </c>
    </row>
    <row r="15" spans="2:6">
      <c r="B15" s="6" t="s">
        <v>15</v>
      </c>
      <c r="C15" s="6"/>
      <c r="D15" s="6"/>
      <c r="E15" s="6"/>
      <c r="F15" s="6"/>
    </row>
    <row r="16" spans="2:6" ht="13.5" thickBot="1">
      <c r="B16" s="7" t="s">
        <v>16</v>
      </c>
      <c r="C16" s="7"/>
      <c r="D16" s="7"/>
      <c r="E16" s="7"/>
      <c r="F16" s="7"/>
    </row>
    <row r="17" spans="2:6" ht="13.5" thickTop="1">
      <c r="B17" s="4" t="s">
        <v>17</v>
      </c>
      <c r="C17" s="5"/>
      <c r="D17" s="5"/>
      <c r="E17" s="5"/>
      <c r="F17" s="5"/>
    </row>
    <row r="18" spans="2:6">
      <c r="B18" s="14" t="s">
        <v>9</v>
      </c>
      <c r="C18" s="6"/>
      <c r="D18" s="6"/>
      <c r="E18" s="6"/>
      <c r="F18" s="6"/>
    </row>
    <row r="19" spans="2:6">
      <c r="B19" s="6" t="s">
        <v>18</v>
      </c>
      <c r="C19" s="6"/>
      <c r="D19" s="6"/>
      <c r="E19" s="6"/>
      <c r="F19" s="6"/>
    </row>
    <row r="20" spans="2:6">
      <c r="B20" s="14" t="s">
        <v>10</v>
      </c>
      <c r="C20" s="6"/>
      <c r="D20" s="6"/>
      <c r="E20" s="6"/>
      <c r="F20" s="6"/>
    </row>
    <row r="21" spans="2:6" ht="13.5" thickBot="1">
      <c r="B21" s="7" t="s">
        <v>14</v>
      </c>
      <c r="C21" s="7"/>
      <c r="D21" s="7"/>
      <c r="E21" s="7"/>
      <c r="F21" s="7"/>
    </row>
    <row r="22" spans="2:6" ht="13.5" thickTop="1">
      <c r="B22" s="4" t="s">
        <v>19</v>
      </c>
      <c r="C22" s="5"/>
      <c r="D22" s="5"/>
      <c r="E22" s="5"/>
      <c r="F22" s="5"/>
    </row>
    <row r="23" spans="2:6">
      <c r="B23" s="14" t="s">
        <v>9</v>
      </c>
      <c r="C23" s="6"/>
      <c r="D23" s="6"/>
      <c r="E23" s="6"/>
      <c r="F23" s="6"/>
    </row>
    <row r="24" spans="2:6">
      <c r="B24" s="6" t="s">
        <v>18</v>
      </c>
      <c r="C24" s="6"/>
      <c r="D24" s="6"/>
      <c r="E24" s="6">
        <v>1</v>
      </c>
      <c r="F24" s="6"/>
    </row>
    <row r="25" spans="2:6">
      <c r="B25" s="14" t="s">
        <v>10</v>
      </c>
      <c r="C25" s="6"/>
      <c r="D25" s="6"/>
      <c r="E25" s="6"/>
      <c r="F25" s="6"/>
    </row>
    <row r="26" spans="2:6">
      <c r="B26" s="6" t="s">
        <v>13</v>
      </c>
      <c r="C26" s="6"/>
      <c r="D26" s="6"/>
      <c r="E26" s="6"/>
      <c r="F26" s="6"/>
    </row>
    <row r="27" spans="2:6">
      <c r="B27" s="6" t="s">
        <v>14</v>
      </c>
      <c r="C27" s="6"/>
      <c r="D27" s="6"/>
      <c r="E27" s="6"/>
      <c r="F27" s="6"/>
    </row>
    <row r="28" spans="2:6">
      <c r="B28" s="6" t="s">
        <v>15</v>
      </c>
      <c r="C28" s="6"/>
      <c r="D28" s="6"/>
      <c r="E28" s="6"/>
      <c r="F28" s="6"/>
    </row>
    <row r="29" spans="2:6">
      <c r="B29" s="6" t="s">
        <v>16</v>
      </c>
      <c r="C29" s="6"/>
      <c r="D29" s="6"/>
      <c r="E29" s="6"/>
      <c r="F29" s="6">
        <v>1</v>
      </c>
    </row>
    <row r="30" spans="2:6">
      <c r="B30" s="6" t="s">
        <v>20</v>
      </c>
      <c r="C30" s="6"/>
      <c r="D30" s="6"/>
      <c r="E30" s="6"/>
      <c r="F30" s="6">
        <v>1</v>
      </c>
    </row>
    <row r="31" spans="2:6" ht="13.5" thickBot="1">
      <c r="B31" s="7" t="s">
        <v>21</v>
      </c>
      <c r="C31" s="7"/>
      <c r="D31" s="7"/>
      <c r="E31" s="7"/>
      <c r="F31" s="7"/>
    </row>
    <row r="32" spans="2:6" ht="13.5" thickTop="1">
      <c r="B32" s="4" t="s">
        <v>22</v>
      </c>
      <c r="C32" s="5"/>
      <c r="D32" s="5"/>
      <c r="E32" s="5"/>
      <c r="F32" s="5"/>
    </row>
    <row r="33" spans="2:6">
      <c r="B33" s="14" t="s">
        <v>9</v>
      </c>
      <c r="C33" s="6"/>
      <c r="D33" s="6"/>
      <c r="E33" s="6"/>
      <c r="F33" s="6"/>
    </row>
    <row r="34" spans="2:6">
      <c r="B34" s="6" t="s">
        <v>18</v>
      </c>
      <c r="C34" s="6"/>
      <c r="D34" s="6"/>
      <c r="E34" s="6">
        <v>4</v>
      </c>
      <c r="F34" s="6">
        <v>1</v>
      </c>
    </row>
    <row r="35" spans="2:6">
      <c r="B35" s="14" t="s">
        <v>10</v>
      </c>
      <c r="C35" s="6"/>
      <c r="D35" s="6"/>
      <c r="E35" s="6"/>
      <c r="F35" s="6"/>
    </row>
    <row r="36" spans="2:6">
      <c r="B36" s="6" t="s">
        <v>13</v>
      </c>
      <c r="C36" s="6"/>
      <c r="D36" s="6"/>
      <c r="E36" s="6">
        <v>1</v>
      </c>
      <c r="F36" s="6"/>
    </row>
    <row r="37" spans="2:6">
      <c r="B37" s="6" t="s">
        <v>14</v>
      </c>
      <c r="C37" s="6"/>
      <c r="D37" s="6"/>
      <c r="E37" s="6">
        <v>8</v>
      </c>
      <c r="F37" s="6"/>
    </row>
    <row r="38" spans="2:6">
      <c r="B38" s="6" t="s">
        <v>15</v>
      </c>
      <c r="C38" s="6"/>
      <c r="D38" s="6"/>
      <c r="E38" s="6">
        <v>2</v>
      </c>
      <c r="F38" s="6">
        <v>4</v>
      </c>
    </row>
    <row r="39" spans="2:6">
      <c r="B39" s="6" t="s">
        <v>16</v>
      </c>
      <c r="C39" s="6"/>
      <c r="D39" s="6"/>
      <c r="E39" s="6"/>
      <c r="F39" s="6">
        <v>2</v>
      </c>
    </row>
    <row r="40" spans="2:6">
      <c r="B40" s="6" t="s">
        <v>20</v>
      </c>
      <c r="C40" s="6"/>
      <c r="D40" s="6"/>
      <c r="E40" s="6">
        <v>2</v>
      </c>
      <c r="F40" s="6">
        <v>2</v>
      </c>
    </row>
    <row r="41" spans="2:6">
      <c r="B41" s="8" t="s">
        <v>21</v>
      </c>
      <c r="C41" s="8"/>
      <c r="D41" s="8"/>
      <c r="E41" s="8">
        <v>2</v>
      </c>
      <c r="F41" s="8"/>
    </row>
    <row r="43" spans="2:6" ht="18" customHeight="1">
      <c r="B43" s="25"/>
      <c r="C43" s="25"/>
      <c r="D43" s="25"/>
      <c r="E43" s="25"/>
      <c r="F43" s="25"/>
    </row>
  </sheetData>
  <mergeCells count="3">
    <mergeCell ref="B3:F3"/>
    <mergeCell ref="B5:F5"/>
    <mergeCell ref="B43:F43"/>
  </mergeCells>
  <phoneticPr fontId="5" type="noConversion"/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6"/>
  <sheetViews>
    <sheetView workbookViewId="0">
      <selection activeCell="G15" sqref="G15"/>
    </sheetView>
  </sheetViews>
  <sheetFormatPr defaultColWidth="9.140625" defaultRowHeight="12.75"/>
  <cols>
    <col min="1" max="1" width="9.140625" style="1"/>
    <col min="2" max="2" width="29.28515625" style="1" customWidth="1"/>
    <col min="3" max="3" width="15.28515625" style="1" customWidth="1"/>
    <col min="4" max="4" width="17.7109375" style="1" customWidth="1"/>
    <col min="5" max="5" width="17.85546875" style="1" customWidth="1"/>
    <col min="6" max="6" width="18.42578125" style="1" customWidth="1"/>
    <col min="7" max="16384" width="9.140625" style="1"/>
  </cols>
  <sheetData>
    <row r="3" spans="2:6">
      <c r="B3" s="36" t="s">
        <v>27</v>
      </c>
      <c r="C3" s="37"/>
      <c r="D3" s="37"/>
      <c r="E3" s="37"/>
      <c r="F3" s="38"/>
    </row>
    <row r="4" spans="2:6" ht="38.25">
      <c r="B4" s="9" t="s">
        <v>6</v>
      </c>
      <c r="C4" s="10" t="s">
        <v>43</v>
      </c>
      <c r="D4" s="10" t="s">
        <v>42</v>
      </c>
      <c r="E4" s="10" t="s">
        <v>40</v>
      </c>
      <c r="F4" s="10" t="s">
        <v>41</v>
      </c>
    </row>
    <row r="5" spans="2:6">
      <c r="B5" s="4" t="s">
        <v>8</v>
      </c>
      <c r="C5" s="5"/>
      <c r="D5" s="5"/>
      <c r="E5" s="5"/>
      <c r="F5" s="5"/>
    </row>
    <row r="6" spans="2:6">
      <c r="B6" s="6" t="s">
        <v>9</v>
      </c>
      <c r="C6" s="6"/>
      <c r="D6" s="6"/>
      <c r="E6" s="6"/>
      <c r="F6" s="6">
        <v>43</v>
      </c>
    </row>
    <row r="7" spans="2:6" ht="13.5" thickBot="1">
      <c r="B7" s="7" t="s">
        <v>10</v>
      </c>
      <c r="C7" s="7"/>
      <c r="D7" s="7"/>
      <c r="E7" s="7"/>
      <c r="F7" s="7"/>
    </row>
    <row r="8" spans="2:6" s="11" customFormat="1" ht="13.5" thickTop="1">
      <c r="B8" s="4" t="s">
        <v>17</v>
      </c>
      <c r="C8" s="5"/>
      <c r="D8" s="5"/>
      <c r="E8" s="5"/>
      <c r="F8" s="5"/>
    </row>
    <row r="9" spans="2:6" s="11" customFormat="1">
      <c r="B9" s="6" t="s">
        <v>9</v>
      </c>
      <c r="C9" s="6"/>
      <c r="D9" s="6"/>
      <c r="E9" s="6"/>
      <c r="F9" s="6"/>
    </row>
    <row r="10" spans="2:6" s="11" customFormat="1" ht="13.5" thickBot="1">
      <c r="B10" s="7" t="s">
        <v>10</v>
      </c>
      <c r="C10" s="7"/>
      <c r="D10" s="7"/>
      <c r="E10" s="7"/>
      <c r="F10" s="7"/>
    </row>
    <row r="11" spans="2:6" s="11" customFormat="1" ht="13.5" thickTop="1">
      <c r="B11" s="4" t="s">
        <v>19</v>
      </c>
      <c r="C11" s="5"/>
      <c r="D11" s="5"/>
      <c r="E11" s="5"/>
      <c r="F11" s="5"/>
    </row>
    <row r="12" spans="2:6" s="11" customFormat="1">
      <c r="B12" s="6" t="s">
        <v>9</v>
      </c>
      <c r="C12" s="6"/>
      <c r="D12" s="6"/>
      <c r="E12" s="6"/>
      <c r="F12" s="6"/>
    </row>
    <row r="13" spans="2:6" s="11" customFormat="1" ht="13.5" thickBot="1">
      <c r="B13" s="7" t="s">
        <v>10</v>
      </c>
      <c r="C13" s="7"/>
      <c r="D13" s="7"/>
      <c r="E13" s="7"/>
      <c r="F13" s="7"/>
    </row>
    <row r="14" spans="2:6" s="11" customFormat="1" ht="13.5" thickTop="1">
      <c r="B14" s="4" t="s">
        <v>22</v>
      </c>
      <c r="C14" s="5"/>
      <c r="D14" s="5"/>
      <c r="E14" s="5"/>
      <c r="F14" s="5"/>
    </row>
    <row r="15" spans="2:6" s="11" customFormat="1">
      <c r="B15" s="6" t="s">
        <v>9</v>
      </c>
      <c r="C15" s="6"/>
      <c r="D15" s="6"/>
      <c r="E15" s="6"/>
      <c r="F15" s="6"/>
    </row>
    <row r="16" spans="2:6" s="11" customFormat="1">
      <c r="B16" s="8" t="s">
        <v>10</v>
      </c>
      <c r="C16" s="8"/>
      <c r="D16" s="8"/>
      <c r="E16" s="8"/>
      <c r="F16" s="8"/>
    </row>
  </sheetData>
  <mergeCells count="1">
    <mergeCell ref="B3:F3"/>
  </mergeCells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54"/>
  <sheetViews>
    <sheetView topLeftCell="B1" workbookViewId="0">
      <selection activeCell="E54" sqref="E54"/>
    </sheetView>
  </sheetViews>
  <sheetFormatPr defaultColWidth="9.140625" defaultRowHeight="12.75"/>
  <cols>
    <col min="1" max="1" width="9.140625" style="1"/>
    <col min="2" max="2" width="39.140625" style="1" customWidth="1"/>
    <col min="3" max="4" width="18.28515625" style="1" customWidth="1"/>
    <col min="5" max="16384" width="9.140625" style="1"/>
  </cols>
  <sheetData>
    <row r="3" spans="2:4" ht="15" customHeight="1">
      <c r="B3" s="39" t="s">
        <v>28</v>
      </c>
      <c r="C3" s="40"/>
      <c r="D3" s="41"/>
    </row>
    <row r="4" spans="2:4" ht="25.5">
      <c r="B4" s="2" t="s">
        <v>6</v>
      </c>
      <c r="C4" s="3" t="s">
        <v>39</v>
      </c>
      <c r="D4" s="3" t="s">
        <v>38</v>
      </c>
    </row>
    <row r="5" spans="2:4">
      <c r="B5" s="4" t="s">
        <v>8</v>
      </c>
      <c r="C5" s="5"/>
      <c r="D5" s="5"/>
    </row>
    <row r="6" spans="2:4">
      <c r="B6" s="6" t="s">
        <v>9</v>
      </c>
      <c r="C6" s="6"/>
      <c r="D6" s="6"/>
    </row>
    <row r="7" spans="2:4" ht="13.5" thickBot="1">
      <c r="B7" s="7" t="s">
        <v>10</v>
      </c>
      <c r="C7" s="7"/>
      <c r="D7" s="7"/>
    </row>
    <row r="8" spans="2:4" ht="13.5" thickTop="1">
      <c r="B8" s="4" t="s">
        <v>17</v>
      </c>
      <c r="C8" s="5"/>
      <c r="D8" s="5"/>
    </row>
    <row r="9" spans="2:4">
      <c r="B9" s="6" t="s">
        <v>9</v>
      </c>
      <c r="C9" s="6"/>
      <c r="D9" s="6"/>
    </row>
    <row r="10" spans="2:4" ht="13.5" thickBot="1">
      <c r="B10" s="7" t="s">
        <v>10</v>
      </c>
      <c r="C10" s="7"/>
      <c r="D10" s="7"/>
    </row>
    <row r="11" spans="2:4" ht="13.5" thickTop="1">
      <c r="B11" s="4" t="s">
        <v>19</v>
      </c>
      <c r="C11" s="5"/>
      <c r="D11" s="5"/>
    </row>
    <row r="12" spans="2:4">
      <c r="B12" s="6" t="s">
        <v>9</v>
      </c>
      <c r="C12" s="6"/>
      <c r="D12" s="6"/>
    </row>
    <row r="13" spans="2:4" ht="13.5" thickBot="1">
      <c r="B13" s="7" t="s">
        <v>10</v>
      </c>
      <c r="C13" s="7"/>
      <c r="D13" s="7"/>
    </row>
    <row r="14" spans="2:4" ht="13.5" thickTop="1">
      <c r="B14" s="4" t="s">
        <v>22</v>
      </c>
      <c r="C14" s="5"/>
      <c r="D14" s="5"/>
    </row>
    <row r="15" spans="2:4">
      <c r="B15" s="6" t="s">
        <v>9</v>
      </c>
      <c r="C15" s="6"/>
      <c r="D15" s="6"/>
    </row>
    <row r="16" spans="2:4">
      <c r="B16" s="8" t="s">
        <v>10</v>
      </c>
      <c r="C16" s="8"/>
      <c r="D16" s="8"/>
    </row>
    <row r="17" spans="2:4" ht="11.25" customHeight="1"/>
    <row r="18" spans="2:4" ht="32.25" customHeight="1">
      <c r="B18" s="30" t="s">
        <v>29</v>
      </c>
      <c r="C18" s="31"/>
      <c r="D18" s="32"/>
    </row>
    <row r="19" spans="2:4" ht="25.5">
      <c r="B19" s="2" t="s">
        <v>6</v>
      </c>
      <c r="C19" s="3" t="s">
        <v>39</v>
      </c>
      <c r="D19" s="3" t="s">
        <v>38</v>
      </c>
    </row>
    <row r="20" spans="2:4">
      <c r="B20" s="4" t="s">
        <v>8</v>
      </c>
      <c r="C20" s="5"/>
      <c r="D20" s="5"/>
    </row>
    <row r="21" spans="2:4">
      <c r="B21" s="6" t="s">
        <v>9</v>
      </c>
      <c r="C21" s="6"/>
      <c r="D21" s="6"/>
    </row>
    <row r="22" spans="2:4" ht="13.5" thickBot="1">
      <c r="B22" s="7" t="s">
        <v>10</v>
      </c>
      <c r="C22" s="7"/>
      <c r="D22" s="7">
        <v>20.55</v>
      </c>
    </row>
    <row r="23" spans="2:4" ht="13.5" thickTop="1">
      <c r="B23" s="4" t="s">
        <v>17</v>
      </c>
      <c r="C23" s="5"/>
      <c r="D23" s="5"/>
    </row>
    <row r="24" spans="2:4">
      <c r="B24" s="6" t="s">
        <v>9</v>
      </c>
      <c r="C24" s="6"/>
      <c r="D24" s="6"/>
    </row>
    <row r="25" spans="2:4" ht="13.5" thickBot="1">
      <c r="B25" s="7" t="s">
        <v>10</v>
      </c>
      <c r="C25" s="7"/>
      <c r="D25" s="7"/>
    </row>
    <row r="26" spans="2:4" ht="13.5" thickTop="1">
      <c r="B26" s="4" t="s">
        <v>19</v>
      </c>
      <c r="C26" s="5"/>
      <c r="D26" s="5"/>
    </row>
    <row r="27" spans="2:4">
      <c r="B27" s="6" t="s">
        <v>9</v>
      </c>
      <c r="C27" s="6"/>
      <c r="D27" s="6"/>
    </row>
    <row r="28" spans="2:4" ht="13.5" thickBot="1">
      <c r="B28" s="7" t="s">
        <v>10</v>
      </c>
      <c r="C28" s="7"/>
      <c r="D28" s="7">
        <v>30.66</v>
      </c>
    </row>
    <row r="29" spans="2:4" ht="13.5" thickTop="1">
      <c r="B29" s="4" t="s">
        <v>22</v>
      </c>
      <c r="C29" s="5"/>
      <c r="D29" s="5"/>
    </row>
    <row r="30" spans="2:4">
      <c r="B30" s="6" t="s">
        <v>9</v>
      </c>
      <c r="C30" s="6"/>
      <c r="D30" s="6"/>
    </row>
    <row r="31" spans="2:4">
      <c r="B31" s="8" t="s">
        <v>10</v>
      </c>
      <c r="C31" s="8"/>
      <c r="D31" s="8">
        <v>14.74</v>
      </c>
    </row>
    <row r="32" spans="2:4" ht="6" customHeight="1"/>
    <row r="33" spans="2:4">
      <c r="B33" s="30" t="s">
        <v>30</v>
      </c>
      <c r="C33" s="31"/>
      <c r="D33" s="32"/>
    </row>
    <row r="34" spans="2:4" ht="25.5">
      <c r="B34" s="2" t="s">
        <v>6</v>
      </c>
      <c r="C34" s="3" t="s">
        <v>39</v>
      </c>
      <c r="D34" s="3" t="s">
        <v>38</v>
      </c>
    </row>
    <row r="35" spans="2:4">
      <c r="B35" s="4" t="s">
        <v>8</v>
      </c>
      <c r="C35" s="5"/>
      <c r="D35" s="5"/>
    </row>
    <row r="36" spans="2:4">
      <c r="B36" s="6" t="s">
        <v>9</v>
      </c>
      <c r="C36" s="6"/>
      <c r="D36" s="6"/>
    </row>
    <row r="37" spans="2:4" ht="13.5" thickBot="1">
      <c r="B37" s="7" t="s">
        <v>10</v>
      </c>
      <c r="C37" s="7"/>
      <c r="D37" s="7"/>
    </row>
    <row r="38" spans="2:4" ht="13.5" thickTop="1">
      <c r="B38" s="4" t="s">
        <v>17</v>
      </c>
      <c r="C38" s="5"/>
      <c r="D38" s="5"/>
    </row>
    <row r="39" spans="2:4">
      <c r="B39" s="6" t="s">
        <v>9</v>
      </c>
      <c r="C39" s="6"/>
      <c r="D39" s="6"/>
    </row>
    <row r="40" spans="2:4" ht="13.5" thickBot="1">
      <c r="B40" s="7" t="s">
        <v>10</v>
      </c>
      <c r="C40" s="7"/>
      <c r="D40" s="7"/>
    </row>
    <row r="41" spans="2:4" ht="13.5" thickTop="1">
      <c r="B41" s="4" t="s">
        <v>19</v>
      </c>
      <c r="C41" s="5"/>
      <c r="D41" s="5"/>
    </row>
    <row r="42" spans="2:4">
      <c r="B42" s="6" t="s">
        <v>9</v>
      </c>
      <c r="C42" s="6"/>
      <c r="D42" s="6"/>
    </row>
    <row r="43" spans="2:4" ht="13.5" thickBot="1">
      <c r="B43" s="7" t="s">
        <v>10</v>
      </c>
      <c r="C43" s="7"/>
      <c r="D43" s="7"/>
    </row>
    <row r="44" spans="2:4" ht="13.5" thickTop="1">
      <c r="B44" s="4" t="s">
        <v>22</v>
      </c>
      <c r="C44" s="5"/>
      <c r="D44" s="5"/>
    </row>
    <row r="45" spans="2:4">
      <c r="B45" s="6" t="s">
        <v>9</v>
      </c>
      <c r="C45" s="6"/>
      <c r="D45" s="6"/>
    </row>
    <row r="46" spans="2:4">
      <c r="B46" s="8" t="s">
        <v>10</v>
      </c>
      <c r="C46" s="8"/>
      <c r="D46" s="8"/>
    </row>
    <row r="47" spans="2:4" ht="6.75" customHeight="1"/>
    <row r="48" spans="2:4">
      <c r="B48" s="30" t="s">
        <v>31</v>
      </c>
      <c r="C48" s="31"/>
      <c r="D48" s="32"/>
    </row>
    <row r="49" spans="2:4" ht="25.5">
      <c r="B49" s="2" t="s">
        <v>6</v>
      </c>
      <c r="C49" s="3" t="s">
        <v>39</v>
      </c>
      <c r="D49" s="3" t="s">
        <v>38</v>
      </c>
    </row>
    <row r="50" spans="2:4">
      <c r="B50" s="4" t="s">
        <v>32</v>
      </c>
      <c r="C50" s="5"/>
      <c r="D50" s="5"/>
    </row>
    <row r="51" spans="2:4">
      <c r="B51" s="6" t="s">
        <v>33</v>
      </c>
      <c r="C51" s="6"/>
      <c r="D51" s="6">
        <v>247</v>
      </c>
    </row>
    <row r="52" spans="2:4">
      <c r="B52" s="6" t="s">
        <v>34</v>
      </c>
      <c r="C52" s="6"/>
      <c r="D52" s="6">
        <v>31</v>
      </c>
    </row>
    <row r="53" spans="2:4">
      <c r="B53" s="6" t="s">
        <v>35</v>
      </c>
      <c r="C53" s="6"/>
      <c r="D53" s="6">
        <v>60</v>
      </c>
    </row>
    <row r="54" spans="2:4">
      <c r="B54" s="8" t="s">
        <v>36</v>
      </c>
      <c r="C54" s="8"/>
      <c r="D54" s="8">
        <v>63</v>
      </c>
    </row>
  </sheetData>
  <mergeCells count="4">
    <mergeCell ref="B3:D3"/>
    <mergeCell ref="B18:D18"/>
    <mergeCell ref="B33:D33"/>
    <mergeCell ref="B48:D48"/>
  </mergeCells>
  <phoneticPr fontId="5" type="noConversion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Tabella 1</vt:lpstr>
      <vt:lpstr>Tabella 2</vt:lpstr>
      <vt:lpstr>Tabella 3</vt:lpstr>
      <vt:lpstr>Tabella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Cinzia Contento</cp:lastModifiedBy>
  <cp:lastPrinted>2022-05-18T12:28:40Z</cp:lastPrinted>
  <dcterms:created xsi:type="dcterms:W3CDTF">2016-01-28T15:04:16Z</dcterms:created>
  <dcterms:modified xsi:type="dcterms:W3CDTF">2022-05-18T12:31:24Z</dcterms:modified>
</cp:coreProperties>
</file>