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E" sheetId="1" r:id="rId1"/>
    <sheet name="SP" sheetId="2" r:id="rId2"/>
  </sheets>
  <definedNames/>
  <calcPr fullCalcOnLoad="1"/>
</workbook>
</file>

<file path=xl/sharedStrings.xml><?xml version="1.0" encoding="utf-8"?>
<sst xmlns="http://schemas.openxmlformats.org/spreadsheetml/2006/main" count="116" uniqueCount="97">
  <si>
    <t>AZIENDA PER I SERVIZI SANITARI N. 1 "Triestina"</t>
  </si>
  <si>
    <t>STATO PATRIMONIALE</t>
  </si>
  <si>
    <t>ATTIVO</t>
  </si>
  <si>
    <t>A)</t>
  </si>
  <si>
    <t>IMMOBILIZZAZIONI</t>
  </si>
  <si>
    <t>I.</t>
  </si>
  <si>
    <t>Immobilizzazioni in corso e acconti</t>
  </si>
  <si>
    <t>II.</t>
  </si>
  <si>
    <t>Terreni</t>
  </si>
  <si>
    <t>Fabbricati</t>
  </si>
  <si>
    <t>Impianti e macchinari</t>
  </si>
  <si>
    <t>Attrezzature sanitarie</t>
  </si>
  <si>
    <t>Mobili e arredi</t>
  </si>
  <si>
    <t>Automezzi</t>
  </si>
  <si>
    <t>Altri beni</t>
  </si>
  <si>
    <t>III.</t>
  </si>
  <si>
    <t>Immobilizzazioni finanziarie</t>
  </si>
  <si>
    <t>Titoli</t>
  </si>
  <si>
    <t>B)</t>
  </si>
  <si>
    <t>ATTIVO CIRCOLANTE</t>
  </si>
  <si>
    <t>Rimanenze</t>
  </si>
  <si>
    <t>IV.</t>
  </si>
  <si>
    <t>Disponibilità liquide</t>
  </si>
  <si>
    <t>TOTALE ATTIVO CIRCOLANTE</t>
  </si>
  <si>
    <t>C)</t>
  </si>
  <si>
    <t>RATEI E RISCONTI</t>
  </si>
  <si>
    <t>TOTALE ATTIVO</t>
  </si>
  <si>
    <t>PATRIMONIO NETTO</t>
  </si>
  <si>
    <t>Fondo di dotazione</t>
  </si>
  <si>
    <t>Contributi c/capitale da Regione indistinti</t>
  </si>
  <si>
    <t>Contributi c/capitale da Regione vincolati</t>
  </si>
  <si>
    <t>Altri contributi in c/capitale</t>
  </si>
  <si>
    <t>V.</t>
  </si>
  <si>
    <t xml:space="preserve">Contributi per ripiani perdite </t>
  </si>
  <si>
    <t>VI.</t>
  </si>
  <si>
    <t>Riserve di rivalutazione</t>
  </si>
  <si>
    <t>VII.</t>
  </si>
  <si>
    <t>Altre riserve</t>
  </si>
  <si>
    <t>VIII.</t>
  </si>
  <si>
    <t>Utili (perdite) portati a nuovo</t>
  </si>
  <si>
    <t>IX.</t>
  </si>
  <si>
    <t>Utile (Perdita) dell'esercizio</t>
  </si>
  <si>
    <t>TOTALE PATRIMONIO NETTO</t>
  </si>
  <si>
    <t>FONDI PER RISCHI E ONERI</t>
  </si>
  <si>
    <t>PREMIO DI OPEROSITA' MEDICI SUMAI</t>
  </si>
  <si>
    <t>D)</t>
  </si>
  <si>
    <t>DEBITI</t>
  </si>
  <si>
    <t>E)</t>
  </si>
  <si>
    <t>TOTALE PASSIVO E NETTO</t>
  </si>
  <si>
    <t>Immobilizzazioni immateriali nette</t>
  </si>
  <si>
    <t>Immobilizzazioni materiali nette</t>
  </si>
  <si>
    <t>TOTALE IMMOBILIZZAZIONI</t>
  </si>
  <si>
    <t>Crediti</t>
  </si>
  <si>
    <t>PASSIVO</t>
  </si>
  <si>
    <t>CONTO ECONOMICO</t>
  </si>
  <si>
    <t>VALORE DELLA PRODUZIONE</t>
  </si>
  <si>
    <t>Contributi d'esercizio</t>
  </si>
  <si>
    <t>Ricavi per prestazioni ad aziende del SSN</t>
  </si>
  <si>
    <t xml:space="preserve">   a) Prestazioni in regime di ricovero</t>
  </si>
  <si>
    <t xml:space="preserve">   b) Prestazioni ambulatoriali e diagnostiche</t>
  </si>
  <si>
    <t>Ricavi per altre prestazioni</t>
  </si>
  <si>
    <t>Costi capitalizzati</t>
  </si>
  <si>
    <t xml:space="preserve">TOTALE VALORE DELLA PRODUZIONE </t>
  </si>
  <si>
    <t>COSTI DELLA PRODUZIONE</t>
  </si>
  <si>
    <t>Acquisti di beni</t>
  </si>
  <si>
    <t>Acquisti di servizi</t>
  </si>
  <si>
    <t xml:space="preserve">   c) Farmaceutica</t>
  </si>
  <si>
    <t xml:space="preserve">   d) Medicina di base</t>
  </si>
  <si>
    <t xml:space="preserve">   e) Altre convenzioni</t>
  </si>
  <si>
    <t xml:space="preserve">   f) servizi appaltati</t>
  </si>
  <si>
    <t xml:space="preserve">   g) manutenzioni</t>
  </si>
  <si>
    <t xml:space="preserve">   h) Utenze</t>
  </si>
  <si>
    <t xml:space="preserve">   i) Rimborsi-assegni, contributi e altri servizi</t>
  </si>
  <si>
    <t>Godimento di beni di terzi</t>
  </si>
  <si>
    <t>Costi del personale</t>
  </si>
  <si>
    <t xml:space="preserve">   a) Personale sanitario</t>
  </si>
  <si>
    <t xml:space="preserve">   b) Personale professionale</t>
  </si>
  <si>
    <t xml:space="preserve">   c) Personale tecnico</t>
  </si>
  <si>
    <t xml:space="preserve">   d) Personale amministrativo</t>
  </si>
  <si>
    <t xml:space="preserve">   e) Altri costi del personale</t>
  </si>
  <si>
    <t>Costi generali ed oneri diversi di gestione</t>
  </si>
  <si>
    <t>Ammortamenti e svalutazioni</t>
  </si>
  <si>
    <t>Variazione delle rimanenze</t>
  </si>
  <si>
    <t>Accantonamenti per rischi</t>
  </si>
  <si>
    <t>Altri accantonamenti</t>
  </si>
  <si>
    <t xml:space="preserve">TOTALE COSTI DELLA PRODUZIONE </t>
  </si>
  <si>
    <t>DIFFERENZA TRA VALORE E COSTI DELLA PRODUZ.</t>
  </si>
  <si>
    <t>PROVENTI E ONERI FINANZIARI</t>
  </si>
  <si>
    <t>RETTIFICHE DI VALORE DI ATTIVITA' FINANZIARIE</t>
  </si>
  <si>
    <t>PROVENTI E ONERI STRAORDINARI</t>
  </si>
  <si>
    <t>Imposte sul reddito dell'esercizio</t>
  </si>
  <si>
    <t>UTILE (PERDITA) DELL'ESERCIZIO</t>
  </si>
  <si>
    <t>RICAVI</t>
  </si>
  <si>
    <t>COSTI</t>
  </si>
  <si>
    <t>RISULTATO PRIMA DELLE IMPOSTE</t>
  </si>
  <si>
    <t>Bilancio d'esercizio 2011</t>
  </si>
  <si>
    <t>Previsione esercizio 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</si>
</sst>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(#,##0\)"/>
    <numFmt numFmtId="171" formatCode="#,###"/>
  </numFmts>
  <fonts count="1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New Century Schlbk"/>
      <family val="0"/>
    </font>
    <font>
      <b/>
      <sz val="10"/>
      <name val="Arial"/>
      <family val="0"/>
    </font>
    <font>
      <b/>
      <sz val="10"/>
      <name val="Times New Roman"/>
      <family val="1"/>
    </font>
    <font>
      <i/>
      <sz val="8"/>
      <color indexed="10"/>
      <name val="Times New Roman"/>
      <family val="1"/>
    </font>
    <font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" fillId="0" borderId="0">
      <alignment horizontal="left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 quotePrefix="1">
      <alignment horizontal="left"/>
      <protection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 quotePrefix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5" fillId="0" borderId="6" xfId="0" applyFont="1" applyBorder="1" applyAlignment="1">
      <alignment/>
    </xf>
    <xf numFmtId="170" fontId="3" fillId="0" borderId="7" xfId="0" applyNumberFormat="1" applyFont="1" applyBorder="1" applyAlignment="1" applyProtection="1">
      <alignment horizontal="right"/>
      <protection/>
    </xf>
    <xf numFmtId="170" fontId="2" fillId="0" borderId="7" xfId="0" applyNumberFormat="1" applyFont="1" applyBorder="1" applyAlignment="1" applyProtection="1">
      <alignment horizontal="right"/>
      <protection/>
    </xf>
    <xf numFmtId="170" fontId="1" fillId="0" borderId="8" xfId="0" applyNumberFormat="1" applyFont="1" applyBorder="1" applyAlignment="1" applyProtection="1">
      <alignment horizontal="right"/>
      <protection/>
    </xf>
    <xf numFmtId="170" fontId="2" fillId="0" borderId="9" xfId="0" applyNumberFormat="1" applyFont="1" applyBorder="1" applyAlignment="1" applyProtection="1">
      <alignment horizontal="right"/>
      <protection/>
    </xf>
    <xf numFmtId="170" fontId="3" fillId="0" borderId="6" xfId="0" applyNumberFormat="1" applyFont="1" applyBorder="1" applyAlignment="1" applyProtection="1">
      <alignment horizontal="right"/>
      <protection/>
    </xf>
    <xf numFmtId="170" fontId="2" fillId="0" borderId="6" xfId="0" applyNumberFormat="1" applyFont="1" applyBorder="1" applyAlignment="1" applyProtection="1">
      <alignment horizontal="right"/>
      <protection/>
    </xf>
    <xf numFmtId="170" fontId="1" fillId="0" borderId="7" xfId="0" applyNumberFormat="1" applyFont="1" applyBorder="1" applyAlignment="1" applyProtection="1">
      <alignment horizontal="right"/>
      <protection/>
    </xf>
    <xf numFmtId="170" fontId="1" fillId="0" borderId="6" xfId="0" applyNumberFormat="1" applyFont="1" applyBorder="1" applyAlignment="1" applyProtection="1">
      <alignment horizontal="right"/>
      <protection/>
    </xf>
    <xf numFmtId="170" fontId="2" fillId="0" borderId="7" xfId="0" applyNumberFormat="1" applyFont="1" applyBorder="1" applyAlignment="1" applyProtection="1">
      <alignment horizontal="right" vertical="center" wrapText="1"/>
      <protection/>
    </xf>
    <xf numFmtId="41" fontId="0" fillId="0" borderId="0" xfId="16" applyAlignment="1">
      <alignment/>
    </xf>
    <xf numFmtId="41" fontId="5" fillId="0" borderId="1" xfId="16" applyFont="1" applyBorder="1" applyAlignment="1">
      <alignment horizontal="center" vertical="center" wrapText="1"/>
    </xf>
    <xf numFmtId="170" fontId="2" fillId="0" borderId="7" xfId="16" applyNumberFormat="1" applyFont="1" applyBorder="1" applyAlignment="1">
      <alignment horizontal="right"/>
    </xf>
    <xf numFmtId="170" fontId="1" fillId="0" borderId="6" xfId="16" applyNumberFormat="1" applyFont="1" applyBorder="1" applyAlignment="1">
      <alignment/>
    </xf>
    <xf numFmtId="170" fontId="2" fillId="0" borderId="7" xfId="16" applyNumberFormat="1" applyFont="1" applyBorder="1" applyAlignment="1">
      <alignment/>
    </xf>
    <xf numFmtId="170" fontId="2" fillId="0" borderId="9" xfId="16" applyNumberFormat="1" applyFont="1" applyBorder="1" applyAlignment="1">
      <alignment/>
    </xf>
    <xf numFmtId="170" fontId="2" fillId="0" borderId="6" xfId="16" applyNumberFormat="1" applyFont="1" applyBorder="1" applyAlignment="1">
      <alignment/>
    </xf>
    <xf numFmtId="170" fontId="1" fillId="0" borderId="7" xfId="16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5" fillId="0" borderId="2" xfId="0" applyFont="1" applyBorder="1" applyAlignment="1">
      <alignment/>
    </xf>
    <xf numFmtId="0" fontId="1" fillId="0" borderId="3" xfId="0" applyFont="1" applyBorder="1" applyAlignment="1" applyProtection="1" quotePrefix="1">
      <alignment horizontal="right"/>
      <protection/>
    </xf>
    <xf numFmtId="0" fontId="3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 quotePrefix="1">
      <alignment horizontal="left"/>
      <protection/>
    </xf>
    <xf numFmtId="0" fontId="0" fillId="0" borderId="2" xfId="0" applyBorder="1" applyAlignment="1">
      <alignment horizontal="center"/>
    </xf>
    <xf numFmtId="0" fontId="1" fillId="0" borderId="3" xfId="0" applyFont="1" applyBorder="1" applyAlignment="1" applyProtection="1" quotePrefix="1">
      <alignment horizontal="right"/>
      <protection/>
    </xf>
    <xf numFmtId="0" fontId="1" fillId="0" borderId="3" xfId="0" applyFont="1" applyBorder="1" applyAlignment="1" applyProtection="1" quotePrefix="1">
      <alignment horizontal="left"/>
      <protection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 applyProtection="1">
      <alignment horizontal="left"/>
      <protection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right"/>
    </xf>
    <xf numFmtId="171" fontId="6" fillId="0" borderId="6" xfId="18" applyFont="1" applyFill="1" applyBorder="1" applyAlignment="1">
      <alignment horizontal="center" vertical="center"/>
      <protection/>
    </xf>
    <xf numFmtId="170" fontId="2" fillId="0" borderId="7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170" fontId="1" fillId="0" borderId="8" xfId="0" applyNumberFormat="1" applyFont="1" applyBorder="1" applyAlignment="1">
      <alignment/>
    </xf>
    <xf numFmtId="170" fontId="2" fillId="0" borderId="6" xfId="0" applyNumberFormat="1" applyFont="1" applyBorder="1" applyAlignment="1">
      <alignment/>
    </xf>
    <xf numFmtId="170" fontId="1" fillId="0" borderId="7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0" fontId="1" fillId="0" borderId="3" xfId="0" applyFont="1" applyBorder="1" applyAlignment="1" quotePrefix="1">
      <alignment horizontal="right"/>
    </xf>
    <xf numFmtId="41" fontId="2" fillId="0" borderId="9" xfId="16" applyFont="1" applyBorder="1" applyAlignment="1">
      <alignment horizontal="right"/>
    </xf>
    <xf numFmtId="171" fontId="6" fillId="0" borderId="11" xfId="18" applyFont="1" applyFill="1" applyBorder="1" applyAlignment="1">
      <alignment horizontal="center" vertical="center"/>
      <protection/>
    </xf>
    <xf numFmtId="171" fontId="6" fillId="0" borderId="12" xfId="18" applyFont="1" applyFill="1" applyBorder="1" applyAlignment="1">
      <alignment horizontal="center" vertical="center"/>
      <protection/>
    </xf>
    <xf numFmtId="171" fontId="6" fillId="0" borderId="2" xfId="18" applyFont="1" applyFill="1" applyBorder="1" applyAlignment="1">
      <alignment horizontal="center" vertical="center"/>
      <protection/>
    </xf>
    <xf numFmtId="171" fontId="6" fillId="0" borderId="3" xfId="18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itol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4" width="15.7109375" style="0" customWidth="1"/>
  </cols>
  <sheetData>
    <row r="1" spans="1:4" ht="13.5" thickBot="1">
      <c r="A1" s="77" t="s">
        <v>0</v>
      </c>
      <c r="B1" s="77"/>
      <c r="C1" s="77"/>
      <c r="D1" s="77"/>
    </row>
    <row r="2" spans="1:4" ht="41.25" customHeight="1" thickBot="1">
      <c r="A2" s="78" t="s">
        <v>54</v>
      </c>
      <c r="B2" s="79"/>
      <c r="C2" s="4" t="s">
        <v>95</v>
      </c>
      <c r="D2" s="4" t="s">
        <v>96</v>
      </c>
    </row>
    <row r="3" spans="1:4" ht="12.75">
      <c r="A3" s="80" t="s">
        <v>92</v>
      </c>
      <c r="B3" s="81"/>
      <c r="C3" s="62"/>
      <c r="D3" s="21"/>
    </row>
    <row r="4" spans="1:4" ht="12.75">
      <c r="A4" s="46" t="s">
        <v>3</v>
      </c>
      <c r="B4" s="47" t="s">
        <v>55</v>
      </c>
      <c r="C4" s="63"/>
      <c r="D4" s="63"/>
    </row>
    <row r="5" spans="1:4" ht="12.75">
      <c r="A5" s="46">
        <v>1</v>
      </c>
      <c r="B5" s="48" t="s">
        <v>56</v>
      </c>
      <c r="C5" s="63">
        <f>416185673+634274</f>
        <v>416819947</v>
      </c>
      <c r="D5" s="63">
        <f>401788991+12652526+4305615+619000</f>
        <v>419366132</v>
      </c>
    </row>
    <row r="6" spans="1:4" ht="12.75">
      <c r="A6" s="46">
        <v>2</v>
      </c>
      <c r="B6" s="48" t="s">
        <v>57</v>
      </c>
      <c r="C6" s="63">
        <f>1590385+725463+462497</f>
        <v>2778345</v>
      </c>
      <c r="D6" s="63">
        <f>1200000+709934+490000</f>
        <v>2399934</v>
      </c>
    </row>
    <row r="7" spans="1:4" ht="12.75">
      <c r="A7" s="46">
        <v>3</v>
      </c>
      <c r="B7" s="48" t="s">
        <v>60</v>
      </c>
      <c r="C7" s="63">
        <f>1439247+1611564+2293644+168585</f>
        <v>5513040</v>
      </c>
      <c r="D7" s="63">
        <f>950000+1463000+2001432+223000</f>
        <v>4637432</v>
      </c>
    </row>
    <row r="8" spans="1:4" ht="12.75">
      <c r="A8" s="46">
        <v>4</v>
      </c>
      <c r="B8" s="49" t="s">
        <v>61</v>
      </c>
      <c r="C8" s="64">
        <v>3107359</v>
      </c>
      <c r="D8" s="64">
        <v>3210000</v>
      </c>
    </row>
    <row r="9" spans="1:4" ht="13.5" thickBot="1">
      <c r="A9" s="50"/>
      <c r="B9" s="51" t="s">
        <v>62</v>
      </c>
      <c r="C9" s="65">
        <f>SUM(C5:C8)</f>
        <v>428218691</v>
      </c>
      <c r="D9" s="65">
        <f>SUM(D5:D8)</f>
        <v>429613498</v>
      </c>
    </row>
    <row r="10" spans="1:4" ht="12.75">
      <c r="A10" s="46"/>
      <c r="B10" s="52"/>
      <c r="C10" s="66"/>
      <c r="D10" s="66"/>
    </row>
    <row r="11" spans="1:4" ht="12.75">
      <c r="A11" s="82" t="s">
        <v>93</v>
      </c>
      <c r="B11" s="83"/>
      <c r="C11" s="67"/>
      <c r="D11" s="63"/>
    </row>
    <row r="12" spans="1:4" ht="12.75">
      <c r="A12" s="46" t="s">
        <v>18</v>
      </c>
      <c r="B12" s="53" t="s">
        <v>63</v>
      </c>
      <c r="C12" s="63"/>
      <c r="D12" s="63"/>
    </row>
    <row r="13" spans="1:4" ht="12.75">
      <c r="A13" s="46">
        <v>1</v>
      </c>
      <c r="B13" s="48" t="s">
        <v>64</v>
      </c>
      <c r="C13" s="63">
        <f>-16910196-778300</f>
        <v>-17688496</v>
      </c>
      <c r="D13" s="63">
        <f>-17326000-861000</f>
        <v>-18187000</v>
      </c>
    </row>
    <row r="14" spans="1:4" ht="12.75">
      <c r="A14" s="46">
        <v>2</v>
      </c>
      <c r="B14" s="48" t="s">
        <v>65</v>
      </c>
      <c r="C14" s="63">
        <f>SUM(C15:C23)</f>
        <v>-337077041</v>
      </c>
      <c r="D14" s="63">
        <f>SUM(D15:D23)</f>
        <v>-343199583</v>
      </c>
    </row>
    <row r="15" spans="1:4" ht="12.75">
      <c r="A15" s="54"/>
      <c r="B15" s="52" t="s">
        <v>58</v>
      </c>
      <c r="C15" s="63">
        <v>-148413918</v>
      </c>
      <c r="D15" s="63">
        <v>-148888335</v>
      </c>
    </row>
    <row r="16" spans="1:4" ht="12.75">
      <c r="A16" s="54"/>
      <c r="B16" s="52" t="s">
        <v>59</v>
      </c>
      <c r="C16" s="63">
        <v>-58877774</v>
      </c>
      <c r="D16" s="63">
        <v>-60255373</v>
      </c>
    </row>
    <row r="17" spans="1:4" ht="12.75">
      <c r="A17" s="46"/>
      <c r="B17" s="52" t="s">
        <v>66</v>
      </c>
      <c r="C17" s="63">
        <v>-50597574</v>
      </c>
      <c r="D17" s="63">
        <v>-51860000</v>
      </c>
    </row>
    <row r="18" spans="1:4" ht="12.75">
      <c r="A18" s="46"/>
      <c r="B18" s="52" t="s">
        <v>67</v>
      </c>
      <c r="C18" s="63">
        <v>-22899388</v>
      </c>
      <c r="D18" s="63">
        <v>-22999453</v>
      </c>
    </row>
    <row r="19" spans="1:4" ht="12.75">
      <c r="A19" s="46"/>
      <c r="B19" s="52" t="s">
        <v>68</v>
      </c>
      <c r="C19" s="63">
        <v>-35350453</v>
      </c>
      <c r="D19" s="63">
        <v>-37389000</v>
      </c>
    </row>
    <row r="20" spans="1:4" ht="12.75">
      <c r="A20" s="46"/>
      <c r="B20" s="52" t="s">
        <v>69</v>
      </c>
      <c r="C20" s="63">
        <v>-13103431</v>
      </c>
      <c r="D20" s="63">
        <v>-13560422</v>
      </c>
    </row>
    <row r="21" spans="1:4" ht="12.75">
      <c r="A21" s="46"/>
      <c r="B21" s="52" t="s">
        <v>70</v>
      </c>
      <c r="C21" s="63">
        <v>-1895178</v>
      </c>
      <c r="D21" s="63">
        <v>-2026000</v>
      </c>
    </row>
    <row r="22" spans="1:4" ht="12.75">
      <c r="A22" s="54"/>
      <c r="B22" s="52" t="s">
        <v>71</v>
      </c>
      <c r="C22" s="63">
        <v>-1080184</v>
      </c>
      <c r="D22" s="63">
        <v>-1140000</v>
      </c>
    </row>
    <row r="23" spans="1:4" ht="12.75">
      <c r="A23" s="54"/>
      <c r="B23" s="52" t="s">
        <v>72</v>
      </c>
      <c r="C23" s="63">
        <v>-4859141</v>
      </c>
      <c r="D23" s="63">
        <v>-5081000</v>
      </c>
    </row>
    <row r="24" spans="1:4" ht="12.75">
      <c r="A24" s="46">
        <v>3</v>
      </c>
      <c r="B24" s="48" t="s">
        <v>73</v>
      </c>
      <c r="C24" s="63">
        <v>-650242</v>
      </c>
      <c r="D24" s="63">
        <v>-702000</v>
      </c>
    </row>
    <row r="25" spans="1:4" ht="12.75">
      <c r="A25" s="46">
        <v>4</v>
      </c>
      <c r="B25" s="48" t="s">
        <v>74</v>
      </c>
      <c r="C25" s="63">
        <f>SUM(C26:C30)</f>
        <v>-59111601</v>
      </c>
      <c r="D25" s="63">
        <f>SUM(D26:D30)</f>
        <v>-58699000</v>
      </c>
    </row>
    <row r="26" spans="1:4" ht="12.75">
      <c r="A26" s="46"/>
      <c r="B26" s="52" t="s">
        <v>75</v>
      </c>
      <c r="C26" s="63">
        <v>-40142526</v>
      </c>
      <c r="D26" s="63">
        <v>-41809000</v>
      </c>
    </row>
    <row r="27" spans="1:4" ht="12.75">
      <c r="A27" s="46"/>
      <c r="B27" s="52" t="s">
        <v>76</v>
      </c>
      <c r="C27" s="63">
        <v>-249867</v>
      </c>
      <c r="D27" s="63">
        <v>-404000</v>
      </c>
    </row>
    <row r="28" spans="1:4" ht="12.75">
      <c r="A28" s="46"/>
      <c r="B28" s="52" t="s">
        <v>77</v>
      </c>
      <c r="C28" s="63">
        <v>-7381788</v>
      </c>
      <c r="D28" s="63">
        <v>-7480000</v>
      </c>
    </row>
    <row r="29" spans="1:4" ht="12.75">
      <c r="A29" s="54"/>
      <c r="B29" s="52" t="s">
        <v>78</v>
      </c>
      <c r="C29" s="63">
        <v>-6567853</v>
      </c>
      <c r="D29" s="63">
        <v>-7028000</v>
      </c>
    </row>
    <row r="30" spans="1:4" ht="12.75">
      <c r="A30" s="54"/>
      <c r="B30" s="52" t="s">
        <v>79</v>
      </c>
      <c r="C30" s="63">
        <v>-4769567</v>
      </c>
      <c r="D30" s="63">
        <v>-1978000</v>
      </c>
    </row>
    <row r="31" spans="1:4" ht="12.75">
      <c r="A31" s="46">
        <v>5</v>
      </c>
      <c r="B31" s="48" t="s">
        <v>80</v>
      </c>
      <c r="C31" s="63">
        <v>-5546527</v>
      </c>
      <c r="D31" s="63">
        <v>-5960915</v>
      </c>
    </row>
    <row r="32" spans="1:4" ht="12.75">
      <c r="A32" s="46">
        <v>6</v>
      </c>
      <c r="B32" s="49" t="s">
        <v>81</v>
      </c>
      <c r="C32" s="63">
        <f>-36780-3132640-10000</f>
        <v>-3179420</v>
      </c>
      <c r="D32" s="63">
        <f>-10000-3350000</f>
        <v>-3360000</v>
      </c>
    </row>
    <row r="33" spans="1:4" ht="12.75">
      <c r="A33" s="46">
        <v>7</v>
      </c>
      <c r="B33" s="49" t="s">
        <v>82</v>
      </c>
      <c r="C33" s="63">
        <v>140961</v>
      </c>
      <c r="D33" s="63">
        <v>0</v>
      </c>
    </row>
    <row r="34" spans="1:4" ht="12.75">
      <c r="A34" s="46">
        <v>8</v>
      </c>
      <c r="B34" s="49" t="s">
        <v>83</v>
      </c>
      <c r="C34" s="63">
        <v>-2818733</v>
      </c>
      <c r="D34" s="63">
        <v>-10000</v>
      </c>
    </row>
    <row r="35" spans="1:4" ht="12.75">
      <c r="A35" s="46">
        <v>9</v>
      </c>
      <c r="B35" s="49" t="s">
        <v>84</v>
      </c>
      <c r="C35" s="64"/>
      <c r="D35" s="64">
        <v>0</v>
      </c>
    </row>
    <row r="36" spans="1:4" ht="13.5" thickBot="1">
      <c r="A36" s="14"/>
      <c r="B36" s="55" t="s">
        <v>85</v>
      </c>
      <c r="C36" s="65">
        <f>C13+C14+C24+C25+C31+C32+C33+C34+C35</f>
        <v>-425931099</v>
      </c>
      <c r="D36" s="65">
        <f>D13+D14+D24+D25+D31+D32+D33+D34+D35</f>
        <v>-430118498</v>
      </c>
    </row>
    <row r="37" spans="1:4" ht="12.75">
      <c r="A37" s="14"/>
      <c r="B37" s="15"/>
      <c r="C37" s="68"/>
      <c r="D37" s="68"/>
    </row>
    <row r="38" spans="1:4" ht="13.5" thickBot="1">
      <c r="A38" s="14"/>
      <c r="B38" s="56" t="s">
        <v>86</v>
      </c>
      <c r="C38" s="65">
        <f>C9+C36</f>
        <v>2287592</v>
      </c>
      <c r="D38" s="65">
        <f>D9+D36</f>
        <v>-505000</v>
      </c>
    </row>
    <row r="39" spans="1:4" ht="12.75">
      <c r="A39" s="14"/>
      <c r="B39" s="15"/>
      <c r="C39" s="66"/>
      <c r="D39" s="66"/>
    </row>
    <row r="40" spans="1:4" ht="12.75">
      <c r="A40" s="46" t="s">
        <v>24</v>
      </c>
      <c r="B40" s="47" t="s">
        <v>87</v>
      </c>
      <c r="C40" s="63">
        <v>431581</v>
      </c>
      <c r="D40" s="63">
        <v>595000</v>
      </c>
    </row>
    <row r="41" spans="1:4" ht="12.75">
      <c r="A41" s="46" t="s">
        <v>45</v>
      </c>
      <c r="B41" s="47" t="s">
        <v>88</v>
      </c>
      <c r="C41" s="63">
        <v>0</v>
      </c>
      <c r="D41" s="63">
        <v>0</v>
      </c>
    </row>
    <row r="42" spans="1:4" ht="12.75">
      <c r="A42" s="57" t="s">
        <v>47</v>
      </c>
      <c r="B42" s="47" t="s">
        <v>89</v>
      </c>
      <c r="C42" s="63">
        <v>710238</v>
      </c>
      <c r="D42" s="63">
        <v>0</v>
      </c>
    </row>
    <row r="43" spans="1:4" ht="12.75">
      <c r="A43" s="14"/>
      <c r="B43" s="15"/>
      <c r="C43" s="64"/>
      <c r="D43" s="64"/>
    </row>
    <row r="44" spans="1:4" ht="13.5" thickBot="1">
      <c r="A44" s="14"/>
      <c r="B44" s="69" t="s">
        <v>94</v>
      </c>
      <c r="C44" s="65">
        <f>C38+C40+C41+C42</f>
        <v>3429411</v>
      </c>
      <c r="D44" s="65">
        <f>D38+D40+D41+D42</f>
        <v>90000</v>
      </c>
    </row>
    <row r="45" spans="1:4" ht="12.75">
      <c r="A45" s="14"/>
      <c r="B45" s="15"/>
      <c r="C45" s="66"/>
      <c r="D45" s="66"/>
    </row>
    <row r="46" spans="1:4" ht="12.75">
      <c r="A46" s="58"/>
      <c r="B46" s="48" t="s">
        <v>90</v>
      </c>
      <c r="C46" s="63">
        <v>-71906</v>
      </c>
      <c r="D46" s="63">
        <v>-90000</v>
      </c>
    </row>
    <row r="47" spans="1:4" ht="12.75">
      <c r="A47" s="46"/>
      <c r="B47" s="59"/>
      <c r="C47" s="64"/>
      <c r="D47" s="64"/>
    </row>
    <row r="48" spans="1:4" ht="13.5" thickBot="1">
      <c r="A48" s="60"/>
      <c r="B48" s="61" t="s">
        <v>91</v>
      </c>
      <c r="C48" s="65">
        <f>C44+C46</f>
        <v>3357505</v>
      </c>
      <c r="D48" s="65">
        <f>D44+D46</f>
        <v>0</v>
      </c>
    </row>
    <row r="49" spans="1:4" ht="12.75">
      <c r="A49" s="42"/>
      <c r="B49" s="43"/>
      <c r="C49" s="2"/>
      <c r="D49" s="2"/>
    </row>
    <row r="50" spans="3:4" ht="12.75">
      <c r="C50" s="2"/>
      <c r="D50" s="2"/>
    </row>
    <row r="51" spans="1:4" ht="12.75">
      <c r="A51" s="39"/>
      <c r="B51" s="41"/>
      <c r="C51" s="2"/>
      <c r="D51" s="2"/>
    </row>
    <row r="52" spans="1:4" ht="12.75">
      <c r="A52" s="39"/>
      <c r="C52" s="2"/>
      <c r="D52" s="2"/>
    </row>
    <row r="53" spans="1:4" ht="12.75">
      <c r="A53" s="39"/>
      <c r="B53" s="40"/>
      <c r="C53" s="2"/>
      <c r="D53" s="2"/>
    </row>
    <row r="54" spans="1:4" ht="12.75">
      <c r="A54" s="42"/>
      <c r="C54" s="2"/>
      <c r="D54" s="2"/>
    </row>
    <row r="55" spans="1:4" ht="12.75">
      <c r="A55" s="42"/>
      <c r="B55" s="40"/>
      <c r="C55" s="2"/>
      <c r="D55" s="2"/>
    </row>
    <row r="56" spans="3:4" ht="12.75">
      <c r="C56" s="2"/>
      <c r="D56" s="2"/>
    </row>
    <row r="57" spans="1:4" ht="12.75">
      <c r="A57" s="39"/>
      <c r="B57" s="40"/>
      <c r="C57" s="2"/>
      <c r="D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4" ht="12.75">
      <c r="A82" s="45"/>
      <c r="B82" s="44"/>
      <c r="C82" s="2"/>
      <c r="D82" s="2"/>
    </row>
    <row r="83" spans="3:4" ht="12.75">
      <c r="C83" s="2"/>
      <c r="D83" s="2"/>
    </row>
    <row r="84" spans="1:4" ht="12.75">
      <c r="A84" s="45"/>
      <c r="B84" s="44"/>
      <c r="C84" s="2"/>
      <c r="D84" s="2"/>
    </row>
    <row r="85" spans="1:4" ht="12.75">
      <c r="A85" s="45"/>
      <c r="C85" s="2"/>
      <c r="D85" s="2"/>
    </row>
    <row r="86" spans="1:4" ht="12.75">
      <c r="A86" s="42"/>
      <c r="B86" s="40"/>
      <c r="C86" s="2"/>
      <c r="D86" s="2"/>
    </row>
    <row r="87" spans="1:4" ht="12.75">
      <c r="A87" s="45"/>
      <c r="B87" s="40"/>
      <c r="C87" s="2"/>
      <c r="D87" s="2"/>
    </row>
    <row r="88" spans="1:4" ht="12.75">
      <c r="A88" s="45"/>
      <c r="C88" s="2"/>
      <c r="D88" s="2"/>
    </row>
  </sheetData>
  <mergeCells count="4">
    <mergeCell ref="A2:B2"/>
    <mergeCell ref="A3:B3"/>
    <mergeCell ref="A11:B11"/>
    <mergeCell ref="A1:D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  <ignoredErrors>
    <ignoredError sqref="C14:D14 C25:D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15.7109375" style="0" customWidth="1"/>
    <col min="4" max="4" width="15.57421875" style="31" customWidth="1"/>
  </cols>
  <sheetData>
    <row r="1" spans="1:4" ht="13.5" thickBot="1">
      <c r="A1" s="77" t="s">
        <v>0</v>
      </c>
      <c r="B1" s="77"/>
      <c r="C1" s="77"/>
      <c r="D1" s="77"/>
    </row>
    <row r="2" spans="1:4" s="3" customFormat="1" ht="41.25" customHeight="1" thickBot="1">
      <c r="A2" s="75" t="s">
        <v>1</v>
      </c>
      <c r="B2" s="76"/>
      <c r="C2" s="4" t="s">
        <v>95</v>
      </c>
      <c r="D2" s="32" t="s">
        <v>96</v>
      </c>
    </row>
    <row r="3" spans="1:4" s="1" customFormat="1" ht="12.75">
      <c r="A3" s="71" t="s">
        <v>2</v>
      </c>
      <c r="B3" s="72"/>
      <c r="C3" s="21"/>
      <c r="D3" s="34"/>
    </row>
    <row r="4" spans="1:4" ht="12.75">
      <c r="A4" s="5" t="s">
        <v>3</v>
      </c>
      <c r="B4" s="6" t="s">
        <v>4</v>
      </c>
      <c r="C4" s="22"/>
      <c r="D4" s="35"/>
    </row>
    <row r="5" spans="1:4" ht="12.75">
      <c r="A5" s="5" t="s">
        <v>5</v>
      </c>
      <c r="B5" s="7" t="s">
        <v>49</v>
      </c>
      <c r="C5" s="23">
        <v>25310</v>
      </c>
      <c r="D5" s="23">
        <v>0</v>
      </c>
    </row>
    <row r="6" spans="1:4" ht="12.75">
      <c r="A6" s="5" t="s">
        <v>7</v>
      </c>
      <c r="B6" s="8" t="s">
        <v>50</v>
      </c>
      <c r="C6" s="23">
        <f>SUM(C7:C14)</f>
        <v>54589730</v>
      </c>
      <c r="D6" s="23">
        <f>SUM(D7:D14)</f>
        <v>51790000</v>
      </c>
    </row>
    <row r="7" spans="1:4" ht="12.75">
      <c r="A7" s="5">
        <v>1</v>
      </c>
      <c r="B7" s="9" t="s">
        <v>8</v>
      </c>
      <c r="C7" s="23">
        <v>1359493</v>
      </c>
      <c r="D7" s="33">
        <v>1360000</v>
      </c>
    </row>
    <row r="8" spans="1:4" ht="12.75">
      <c r="A8" s="5">
        <v>2</v>
      </c>
      <c r="B8" s="9" t="s">
        <v>9</v>
      </c>
      <c r="C8" s="23">
        <v>47591046</v>
      </c>
      <c r="D8" s="35">
        <v>46100000</v>
      </c>
    </row>
    <row r="9" spans="1:4" ht="12.75">
      <c r="A9" s="5">
        <v>3</v>
      </c>
      <c r="B9" s="9" t="s">
        <v>10</v>
      </c>
      <c r="C9" s="23">
        <v>1726779</v>
      </c>
      <c r="D9" s="35">
        <v>1580000</v>
      </c>
    </row>
    <row r="10" spans="1:4" ht="12.75">
      <c r="A10" s="5">
        <v>4</v>
      </c>
      <c r="B10" s="10" t="s">
        <v>11</v>
      </c>
      <c r="C10" s="23">
        <v>873797</v>
      </c>
      <c r="D10" s="35">
        <v>810000</v>
      </c>
    </row>
    <row r="11" spans="1:4" ht="12.75">
      <c r="A11" s="5">
        <v>5</v>
      </c>
      <c r="B11" s="9" t="s">
        <v>12</v>
      </c>
      <c r="C11" s="23">
        <v>858306</v>
      </c>
      <c r="D11" s="35">
        <v>570000</v>
      </c>
    </row>
    <row r="12" spans="1:4" ht="12.75">
      <c r="A12" s="5">
        <v>6</v>
      </c>
      <c r="B12" s="9" t="s">
        <v>13</v>
      </c>
      <c r="C12" s="23">
        <v>428466</v>
      </c>
      <c r="D12" s="35">
        <v>160000</v>
      </c>
    </row>
    <row r="13" spans="1:4" ht="12.75">
      <c r="A13" s="5">
        <v>7</v>
      </c>
      <c r="B13" s="9" t="s">
        <v>14</v>
      </c>
      <c r="C13" s="23">
        <v>1313796</v>
      </c>
      <c r="D13" s="35">
        <v>860000</v>
      </c>
    </row>
    <row r="14" spans="1:4" ht="12.75">
      <c r="A14" s="5">
        <v>8</v>
      </c>
      <c r="B14" s="9" t="s">
        <v>6</v>
      </c>
      <c r="C14" s="23">
        <v>438047</v>
      </c>
      <c r="D14" s="35">
        <v>350000</v>
      </c>
    </row>
    <row r="15" spans="1:4" ht="12.75">
      <c r="A15" s="5" t="s">
        <v>15</v>
      </c>
      <c r="B15" s="8" t="s">
        <v>16</v>
      </c>
      <c r="C15" s="25">
        <v>6430669</v>
      </c>
      <c r="D15" s="36">
        <v>6650000</v>
      </c>
    </row>
    <row r="16" spans="1:4" s="1" customFormat="1" ht="13.5" thickBot="1">
      <c r="A16" s="5"/>
      <c r="B16" s="11" t="s">
        <v>51</v>
      </c>
      <c r="C16" s="24">
        <f>C5+C6+C15</f>
        <v>61045709</v>
      </c>
      <c r="D16" s="24">
        <f>D5+D6+D15</f>
        <v>58440000</v>
      </c>
    </row>
    <row r="17" spans="1:4" ht="12.75">
      <c r="A17" s="5"/>
      <c r="B17" s="9"/>
      <c r="C17" s="26"/>
      <c r="D17" s="37"/>
    </row>
    <row r="18" spans="1:4" ht="12.75">
      <c r="A18" s="5" t="s">
        <v>18</v>
      </c>
      <c r="B18" s="12" t="s">
        <v>19</v>
      </c>
      <c r="C18" s="22"/>
      <c r="D18" s="35"/>
    </row>
    <row r="19" spans="1:4" ht="12.75">
      <c r="A19" s="5" t="s">
        <v>5</v>
      </c>
      <c r="B19" s="13" t="s">
        <v>20</v>
      </c>
      <c r="C19" s="23">
        <v>1048240</v>
      </c>
      <c r="D19" s="35">
        <v>1000000</v>
      </c>
    </row>
    <row r="20" spans="1:4" ht="12.75">
      <c r="A20" s="5" t="s">
        <v>7</v>
      </c>
      <c r="B20" s="13" t="s">
        <v>52</v>
      </c>
      <c r="C20" s="23">
        <v>21698354</v>
      </c>
      <c r="D20" s="35">
        <v>16510000</v>
      </c>
    </row>
    <row r="21" spans="1:4" ht="12.75">
      <c r="A21" s="5" t="s">
        <v>15</v>
      </c>
      <c r="B21" s="13" t="s">
        <v>17</v>
      </c>
      <c r="C21" s="23">
        <v>0</v>
      </c>
      <c r="D21" s="35">
        <v>0</v>
      </c>
    </row>
    <row r="22" spans="1:4" ht="12.75">
      <c r="A22" s="5" t="s">
        <v>21</v>
      </c>
      <c r="B22" s="13" t="s">
        <v>22</v>
      </c>
      <c r="C22" s="70">
        <v>50870685</v>
      </c>
      <c r="D22" s="36">
        <v>49300000</v>
      </c>
    </row>
    <row r="23" spans="1:4" s="1" customFormat="1" ht="13.5" thickBot="1">
      <c r="A23" s="5"/>
      <c r="B23" s="11" t="s">
        <v>23</v>
      </c>
      <c r="C23" s="24">
        <f>SUM(C19:C22)</f>
        <v>73617279</v>
      </c>
      <c r="D23" s="24">
        <f>SUM(D19:D22)</f>
        <v>66810000</v>
      </c>
    </row>
    <row r="24" spans="1:4" ht="12.75">
      <c r="A24" s="5"/>
      <c r="B24" s="9"/>
      <c r="C24" s="27"/>
      <c r="D24" s="37"/>
    </row>
    <row r="25" spans="1:4" s="1" customFormat="1" ht="12.75">
      <c r="A25" s="5" t="s">
        <v>24</v>
      </c>
      <c r="B25" s="12" t="s">
        <v>25</v>
      </c>
      <c r="C25" s="28">
        <v>91098</v>
      </c>
      <c r="D25" s="38">
        <v>150000</v>
      </c>
    </row>
    <row r="26" spans="1:4" ht="12.75">
      <c r="A26" s="5"/>
      <c r="B26" s="9"/>
      <c r="C26" s="25"/>
      <c r="D26" s="36"/>
    </row>
    <row r="27" spans="1:4" s="1" customFormat="1" ht="13.5" thickBot="1">
      <c r="A27" s="5"/>
      <c r="B27" s="11" t="s">
        <v>26</v>
      </c>
      <c r="C27" s="24">
        <f>C16+C23+C25</f>
        <v>134754086</v>
      </c>
      <c r="D27" s="24">
        <f>D16+D23+D25</f>
        <v>125400000</v>
      </c>
    </row>
    <row r="28" spans="1:4" s="1" customFormat="1" ht="12.75">
      <c r="A28" s="5"/>
      <c r="B28" s="12"/>
      <c r="C28" s="29"/>
      <c r="D28" s="34"/>
    </row>
    <row r="29" spans="1:4" ht="12.75" customHeight="1">
      <c r="A29" s="73" t="s">
        <v>53</v>
      </c>
      <c r="B29" s="74"/>
      <c r="C29" s="30"/>
      <c r="D29" s="35"/>
    </row>
    <row r="30" spans="1:4" ht="12.75">
      <c r="A30" s="14"/>
      <c r="B30" s="15"/>
      <c r="C30" s="23"/>
      <c r="D30" s="35"/>
    </row>
    <row r="31" spans="1:4" ht="12.75">
      <c r="A31" s="5" t="s">
        <v>3</v>
      </c>
      <c r="B31" s="12" t="s">
        <v>27</v>
      </c>
      <c r="C31" s="23"/>
      <c r="D31" s="35"/>
    </row>
    <row r="32" spans="1:4" ht="12.75">
      <c r="A32" s="5" t="s">
        <v>5</v>
      </c>
      <c r="B32" s="13" t="s">
        <v>28</v>
      </c>
      <c r="C32" s="23">
        <v>26942459</v>
      </c>
      <c r="D32" s="35">
        <v>26508000</v>
      </c>
    </row>
    <row r="33" spans="1:4" ht="12.75">
      <c r="A33" s="5" t="s">
        <v>7</v>
      </c>
      <c r="B33" s="13" t="s">
        <v>29</v>
      </c>
      <c r="C33" s="23">
        <v>10888386</v>
      </c>
      <c r="D33" s="35">
        <v>9800000</v>
      </c>
    </row>
    <row r="34" spans="1:4" ht="12.75">
      <c r="A34" s="5" t="s">
        <v>15</v>
      </c>
      <c r="B34" s="13" t="s">
        <v>30</v>
      </c>
      <c r="C34" s="23">
        <v>0</v>
      </c>
      <c r="D34" s="35">
        <v>0</v>
      </c>
    </row>
    <row r="35" spans="1:4" ht="12.75">
      <c r="A35" s="5" t="s">
        <v>21</v>
      </c>
      <c r="B35" s="13" t="s">
        <v>31</v>
      </c>
      <c r="C35" s="23">
        <v>309748</v>
      </c>
      <c r="D35" s="35">
        <v>270000</v>
      </c>
    </row>
    <row r="36" spans="1:4" ht="12.75">
      <c r="A36" s="5" t="s">
        <v>32</v>
      </c>
      <c r="B36" s="13" t="s">
        <v>33</v>
      </c>
      <c r="C36" s="23">
        <v>0</v>
      </c>
      <c r="D36" s="35">
        <v>0</v>
      </c>
    </row>
    <row r="37" spans="1:4" ht="12.75">
      <c r="A37" s="5" t="s">
        <v>34</v>
      </c>
      <c r="B37" s="13" t="s">
        <v>35</v>
      </c>
      <c r="C37" s="23">
        <v>5487157</v>
      </c>
      <c r="D37" s="35">
        <v>5487000</v>
      </c>
    </row>
    <row r="38" spans="1:4" ht="12.75">
      <c r="A38" s="5" t="s">
        <v>36</v>
      </c>
      <c r="B38" s="13" t="s">
        <v>37</v>
      </c>
      <c r="C38" s="23">
        <v>12526808</v>
      </c>
      <c r="D38" s="35">
        <v>12130000</v>
      </c>
    </row>
    <row r="39" spans="1:4" ht="12.75">
      <c r="A39" s="5" t="s">
        <v>38</v>
      </c>
      <c r="B39" s="16" t="s">
        <v>39</v>
      </c>
      <c r="C39" s="23">
        <v>704666</v>
      </c>
      <c r="D39" s="35">
        <v>1405000</v>
      </c>
    </row>
    <row r="40" spans="1:4" ht="12.75">
      <c r="A40" s="17" t="s">
        <v>40</v>
      </c>
      <c r="B40" s="13" t="s">
        <v>41</v>
      </c>
      <c r="C40" s="25">
        <v>3357505</v>
      </c>
      <c r="D40" s="36">
        <v>0</v>
      </c>
    </row>
    <row r="41" spans="1:4" s="1" customFormat="1" ht="13.5" thickBot="1">
      <c r="A41" s="5"/>
      <c r="B41" s="11" t="s">
        <v>42</v>
      </c>
      <c r="C41" s="24">
        <f>SUM(C32:C40)</f>
        <v>60216729</v>
      </c>
      <c r="D41" s="24">
        <f>SUM(D32:D40)</f>
        <v>55600000</v>
      </c>
    </row>
    <row r="42" spans="1:4" ht="12.75">
      <c r="A42" s="5"/>
      <c r="B42" s="9"/>
      <c r="C42" s="27"/>
      <c r="D42" s="37"/>
    </row>
    <row r="43" spans="1:4" ht="12.75">
      <c r="A43" s="5" t="s">
        <v>18</v>
      </c>
      <c r="B43" s="12" t="s">
        <v>43</v>
      </c>
      <c r="C43" s="23">
        <v>14205073</v>
      </c>
      <c r="D43" s="35">
        <v>9255000</v>
      </c>
    </row>
    <row r="44" spans="1:4" ht="12.75">
      <c r="A44" s="5" t="s">
        <v>24</v>
      </c>
      <c r="B44" s="12" t="s">
        <v>44</v>
      </c>
      <c r="C44" s="23">
        <v>2248794</v>
      </c>
      <c r="D44" s="35">
        <v>2345000</v>
      </c>
    </row>
    <row r="45" spans="1:4" ht="12.75">
      <c r="A45" s="18" t="s">
        <v>45</v>
      </c>
      <c r="B45" s="12" t="s">
        <v>46</v>
      </c>
      <c r="C45" s="23">
        <v>56655235</v>
      </c>
      <c r="D45" s="35">
        <v>57900000</v>
      </c>
    </row>
    <row r="46" spans="1:4" ht="12.75">
      <c r="A46" s="5" t="s">
        <v>47</v>
      </c>
      <c r="B46" s="12" t="s">
        <v>25</v>
      </c>
      <c r="C46" s="23">
        <v>1428255</v>
      </c>
      <c r="D46" s="35">
        <v>300000</v>
      </c>
    </row>
    <row r="47" spans="1:4" ht="12.75">
      <c r="A47" s="5"/>
      <c r="B47" s="9"/>
      <c r="C47" s="25"/>
      <c r="D47" s="36"/>
    </row>
    <row r="48" spans="1:4" s="1" customFormat="1" ht="13.5" thickBot="1">
      <c r="A48" s="19"/>
      <c r="B48" s="20" t="s">
        <v>48</v>
      </c>
      <c r="C48" s="24">
        <f>C41+C43+C44+C45+C46</f>
        <v>134754086</v>
      </c>
      <c r="D48" s="24">
        <f>D41+D43+D44+D45+D46</f>
        <v>125400000</v>
      </c>
    </row>
  </sheetData>
  <mergeCells count="4">
    <mergeCell ref="A3:B3"/>
    <mergeCell ref="A29:B29"/>
    <mergeCell ref="A2:B2"/>
    <mergeCell ref="A1:D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  <ignoredErrors>
    <ignoredError sqref="C6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a.s.s. n° 1- triestina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sanitario</dc:creator>
  <cp:keywords/>
  <dc:description/>
  <cp:lastModifiedBy>ass1</cp:lastModifiedBy>
  <cp:lastPrinted>2009-11-12T16:26:19Z</cp:lastPrinted>
  <dcterms:created xsi:type="dcterms:W3CDTF">2001-01-03T11:18:57Z</dcterms:created>
  <dcterms:modified xsi:type="dcterms:W3CDTF">2012-09-10T12:22:20Z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